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15360" windowHeight="9135" tabRatio="803" activeTab="2"/>
  </bookViews>
  <sheets>
    <sheet name="1-ԱՄՓՈՓ" sheetId="54" r:id="rId1"/>
    <sheet name="2-ԸՆԴԱՄԵՆԸ ԾԱԽՍԵՐ" sheetId="2" r:id="rId2"/>
    <sheet name="3-Ծախսերի բացվածք" sheetId="26" r:id="rId3"/>
  </sheets>
  <definedNames>
    <definedName name="_xlnm.Print_Titles" localSheetId="1">'2-ԸՆԴԱՄԵՆԸ ԾԱԽՍԵՐ'!$6:$8</definedName>
  </definedNames>
  <calcPr calcId="144525" fullCalcOnLoad="1"/>
  <customWorkbookViews>
    <customWorkbookView name="ordyan - Personal View" guid="{EE5C0AFB-B96A-4C3C-885D-9A248AEB532B}" mergeInterval="0" personalView="1" maximized="1" windowWidth="1020" windowHeight="605" activeSheetId="8"/>
    <customWorkbookView name="marine - Personal View" guid="{D9EA75C0-4948-47E2-929C-5FF812E82023}" mergeInterval="0" personalView="1" maximized="1" windowWidth="1148" windowHeight="727" activeSheetId="7"/>
  </customWorkbookViews>
</workbook>
</file>

<file path=xl/calcChain.xml><?xml version="1.0" encoding="utf-8"?>
<calcChain xmlns="http://schemas.openxmlformats.org/spreadsheetml/2006/main">
  <c r="I81" i="2" l="1"/>
  <c r="H81" i="2"/>
  <c r="L18" i="2"/>
  <c r="I20" i="2"/>
  <c r="H20" i="2"/>
  <c r="H21" i="2"/>
  <c r="E50" i="2"/>
  <c r="E23" i="2"/>
  <c r="H75" i="26"/>
  <c r="I75" i="26"/>
  <c r="F18" i="2"/>
  <c r="E21" i="26"/>
  <c r="G86" i="26"/>
  <c r="G78" i="26"/>
  <c r="G63" i="26"/>
  <c r="G58" i="26"/>
  <c r="G50" i="26"/>
  <c r="G46" i="26"/>
  <c r="G40" i="26"/>
  <c r="G10" i="26"/>
  <c r="G27" i="26"/>
  <c r="G21" i="26"/>
  <c r="E78" i="26"/>
  <c r="I94" i="26"/>
  <c r="I93" i="26"/>
  <c r="I92" i="26"/>
  <c r="I91" i="26"/>
  <c r="I90" i="26"/>
  <c r="I89" i="26"/>
  <c r="H86" i="26"/>
  <c r="E86" i="26"/>
  <c r="I85" i="26"/>
  <c r="H85" i="26"/>
  <c r="I84" i="26"/>
  <c r="H84" i="26"/>
  <c r="I82" i="26"/>
  <c r="H82" i="26"/>
  <c r="I81" i="26"/>
  <c r="H81" i="26"/>
  <c r="H78" i="26"/>
  <c r="I77" i="26"/>
  <c r="H77" i="26"/>
  <c r="I76" i="26"/>
  <c r="H76" i="26"/>
  <c r="I74" i="26"/>
  <c r="H74" i="26"/>
  <c r="I73" i="26"/>
  <c r="H73" i="26"/>
  <c r="I72" i="26"/>
  <c r="H72" i="26"/>
  <c r="I71" i="26"/>
  <c r="H71" i="26"/>
  <c r="H70" i="26"/>
  <c r="H69" i="26"/>
  <c r="H68" i="26"/>
  <c r="H67" i="26"/>
  <c r="H66" i="26"/>
  <c r="H63" i="26"/>
  <c r="E63" i="26"/>
  <c r="I63" i="26"/>
  <c r="I62" i="26"/>
  <c r="H62" i="26"/>
  <c r="I61" i="26"/>
  <c r="H61" i="26"/>
  <c r="H58" i="26"/>
  <c r="I58" i="26"/>
  <c r="E58" i="26"/>
  <c r="I57" i="26"/>
  <c r="H57" i="26"/>
  <c r="H54" i="26"/>
  <c r="G54" i="26"/>
  <c r="E54" i="26"/>
  <c r="I53" i="26"/>
  <c r="H53" i="26"/>
  <c r="H50" i="26"/>
  <c r="E50" i="26"/>
  <c r="I49" i="26"/>
  <c r="H49" i="26"/>
  <c r="H46" i="26"/>
  <c r="I46" i="26"/>
  <c r="E46" i="26"/>
  <c r="I45" i="26"/>
  <c r="H45" i="26"/>
  <c r="I44" i="26"/>
  <c r="H44" i="26"/>
  <c r="I43" i="26"/>
  <c r="H43" i="26"/>
  <c r="I39" i="26"/>
  <c r="H39" i="26"/>
  <c r="I38" i="26"/>
  <c r="H38" i="26"/>
  <c r="I34" i="26"/>
  <c r="H34" i="26"/>
  <c r="I30" i="26"/>
  <c r="H30" i="26"/>
  <c r="I26" i="26"/>
  <c r="H26" i="26"/>
  <c r="I25" i="26"/>
  <c r="H25" i="26"/>
  <c r="I24" i="26"/>
  <c r="H24" i="26"/>
  <c r="I14" i="26"/>
  <c r="H14" i="26"/>
  <c r="I13" i="26"/>
  <c r="H13" i="26"/>
  <c r="I20" i="26"/>
  <c r="I19" i="26"/>
  <c r="I80" i="2"/>
  <c r="H80" i="2"/>
  <c r="I79" i="2"/>
  <c r="H79" i="2"/>
  <c r="I70" i="2"/>
  <c r="H70" i="2"/>
  <c r="K19" i="54"/>
  <c r="J19" i="54"/>
  <c r="H89" i="2"/>
  <c r="I89" i="2"/>
  <c r="L84" i="2"/>
  <c r="L73" i="2"/>
  <c r="L54" i="2"/>
  <c r="L50" i="2"/>
  <c r="L36" i="2"/>
  <c r="L28" i="2"/>
  <c r="L23" i="2"/>
  <c r="K84" i="2"/>
  <c r="K73" i="2"/>
  <c r="K16" i="2"/>
  <c r="K54" i="2"/>
  <c r="K50" i="2"/>
  <c r="K36" i="2"/>
  <c r="K28" i="2"/>
  <c r="K23" i="2"/>
  <c r="K18" i="2"/>
  <c r="F23" i="2"/>
  <c r="F16" i="2"/>
  <c r="G23" i="2"/>
  <c r="E28" i="2"/>
  <c r="G18" i="2"/>
  <c r="H18" i="2"/>
  <c r="F28" i="2"/>
  <c r="G28" i="2"/>
  <c r="E36" i="2"/>
  <c r="F36" i="2"/>
  <c r="G36" i="2"/>
  <c r="I36" i="2"/>
  <c r="F50" i="2"/>
  <c r="G50" i="2"/>
  <c r="F84" i="2"/>
  <c r="G84" i="2"/>
  <c r="H84" i="2"/>
  <c r="E84" i="2"/>
  <c r="I19" i="54"/>
  <c r="H19" i="54"/>
  <c r="G19" i="54"/>
  <c r="H17" i="2"/>
  <c r="I17" i="2"/>
  <c r="E18" i="2"/>
  <c r="H40" i="26"/>
  <c r="H35" i="26"/>
  <c r="H31" i="26"/>
  <c r="H27" i="26"/>
  <c r="H21" i="26"/>
  <c r="H16" i="26"/>
  <c r="H15" i="26"/>
  <c r="H10" i="26"/>
  <c r="H11" i="2"/>
  <c r="H12" i="2"/>
  <c r="H13" i="2"/>
  <c r="H19" i="2"/>
  <c r="H22" i="2"/>
  <c r="H24" i="2"/>
  <c r="H25" i="2"/>
  <c r="H26" i="2"/>
  <c r="H27" i="2"/>
  <c r="H29" i="2"/>
  <c r="H30" i="2"/>
  <c r="H31" i="2"/>
  <c r="H32" i="2"/>
  <c r="H33" i="2"/>
  <c r="H34" i="2"/>
  <c r="H35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1" i="2"/>
  <c r="H52" i="2"/>
  <c r="H53" i="2"/>
  <c r="H55" i="2"/>
  <c r="H56" i="2"/>
  <c r="H57" i="2"/>
  <c r="H58" i="2"/>
  <c r="H59" i="2"/>
  <c r="H60" i="2"/>
  <c r="H61" i="2"/>
  <c r="H62" i="2"/>
  <c r="H63" i="2"/>
  <c r="H64" i="2"/>
  <c r="H65" i="2"/>
  <c r="H66" i="2"/>
  <c r="H68" i="2"/>
  <c r="H69" i="2"/>
  <c r="H71" i="2"/>
  <c r="H72" i="2"/>
  <c r="H74" i="2"/>
  <c r="H75" i="2"/>
  <c r="H76" i="2"/>
  <c r="H77" i="2"/>
  <c r="H78" i="2"/>
  <c r="H82" i="2"/>
  <c r="H86" i="2"/>
  <c r="H87" i="2"/>
  <c r="H88" i="2"/>
  <c r="H90" i="2"/>
  <c r="H10" i="2"/>
  <c r="I82" i="2"/>
  <c r="I11" i="2"/>
  <c r="I12" i="2"/>
  <c r="I13" i="2"/>
  <c r="I19" i="2"/>
  <c r="I21" i="2"/>
  <c r="I22" i="2"/>
  <c r="I24" i="2"/>
  <c r="I25" i="2"/>
  <c r="I26" i="2"/>
  <c r="I27" i="2"/>
  <c r="I29" i="2"/>
  <c r="I30" i="2"/>
  <c r="I31" i="2"/>
  <c r="I32" i="2"/>
  <c r="I33" i="2"/>
  <c r="I34" i="2"/>
  <c r="I35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1" i="2"/>
  <c r="I52" i="2"/>
  <c r="I53" i="2"/>
  <c r="I55" i="2"/>
  <c r="I56" i="2"/>
  <c r="I57" i="2"/>
  <c r="I58" i="2"/>
  <c r="I59" i="2"/>
  <c r="I60" i="2"/>
  <c r="I61" i="2"/>
  <c r="I62" i="2"/>
  <c r="I63" i="2"/>
  <c r="I64" i="2"/>
  <c r="I65" i="2"/>
  <c r="I66" i="2"/>
  <c r="I68" i="2"/>
  <c r="I69" i="2"/>
  <c r="I71" i="2"/>
  <c r="I72" i="2"/>
  <c r="I74" i="2"/>
  <c r="I75" i="2"/>
  <c r="I76" i="2"/>
  <c r="I77" i="2"/>
  <c r="I78" i="2"/>
  <c r="I40" i="26"/>
  <c r="E40" i="26"/>
  <c r="G35" i="26"/>
  <c r="E35" i="26"/>
  <c r="I35" i="26"/>
  <c r="G31" i="26"/>
  <c r="E31" i="26"/>
  <c r="I90" i="2"/>
  <c r="I88" i="2"/>
  <c r="I27" i="26"/>
  <c r="E27" i="26"/>
  <c r="I10" i="2"/>
  <c r="E10" i="26"/>
  <c r="I10" i="26"/>
  <c r="G54" i="2"/>
  <c r="G73" i="2"/>
  <c r="F54" i="2"/>
  <c r="F73" i="2"/>
  <c r="E54" i="2"/>
  <c r="I54" i="2"/>
  <c r="E73" i="2"/>
  <c r="E16" i="2"/>
  <c r="E14" i="2"/>
  <c r="G16" i="26"/>
  <c r="E16" i="26"/>
  <c r="I15" i="26"/>
  <c r="I86" i="2"/>
  <c r="I87" i="2"/>
  <c r="I28" i="2"/>
  <c r="H50" i="2"/>
  <c r="I50" i="2"/>
  <c r="I23" i="2"/>
  <c r="I50" i="26"/>
  <c r="I86" i="26"/>
  <c r="I21" i="26"/>
  <c r="I16" i="26"/>
  <c r="I31" i="26"/>
  <c r="I54" i="26"/>
  <c r="I78" i="26"/>
  <c r="H54" i="2"/>
  <c r="H28" i="2"/>
  <c r="L16" i="2"/>
  <c r="L14" i="2"/>
  <c r="H36" i="2"/>
  <c r="I18" i="2"/>
  <c r="I84" i="2"/>
  <c r="I73" i="2"/>
  <c r="H73" i="2"/>
  <c r="G16" i="2"/>
  <c r="I15" i="54"/>
  <c r="I12" i="54"/>
  <c r="F14" i="2"/>
  <c r="H15" i="54"/>
  <c r="H12" i="54"/>
  <c r="H23" i="2"/>
  <c r="G15" i="54"/>
  <c r="G12" i="54"/>
  <c r="H16" i="2"/>
  <c r="G14" i="2"/>
  <c r="I14" i="2"/>
  <c r="I16" i="2"/>
  <c r="H14" i="2"/>
  <c r="K15" i="54"/>
  <c r="K12" i="54"/>
  <c r="J15" i="54"/>
  <c r="J12" i="54"/>
  <c r="K14" i="2"/>
</calcChain>
</file>

<file path=xl/sharedStrings.xml><?xml version="1.0" encoding="utf-8"?>
<sst xmlns="http://schemas.openxmlformats.org/spreadsheetml/2006/main" count="301" uniqueCount="183">
  <si>
    <t>x</t>
  </si>
  <si>
    <t>NN</t>
  </si>
  <si>
    <t>*</t>
  </si>
  <si>
    <t xml:space="preserve">Ձև N  1 </t>
  </si>
  <si>
    <t>Կառավարման  ապարատ</t>
  </si>
  <si>
    <t xml:space="preserve">Հայտատուի  անվանումը </t>
  </si>
  <si>
    <t>հաստատված բյուջե</t>
  </si>
  <si>
    <t>բյուջետային  հայտ</t>
  </si>
  <si>
    <t>Ծառայողական  ավտոմեքենաների  քանակը</t>
  </si>
  <si>
    <t>ԸՆԴԱՄԵՆԸ  ԾԱԽՍԵՐ</t>
  </si>
  <si>
    <t xml:space="preserve">Ձև N  2 </t>
  </si>
  <si>
    <t>կոդը</t>
  </si>
  <si>
    <t>ԸՆԹԱՑԻԿ  ԾԱԽՍԵՐ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</si>
  <si>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</si>
  <si>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</si>
  <si>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-Քաղաքացիական, դատական և պետական ծառայողների պարգևատրում </t>
  </si>
  <si>
    <t>Էներգետիկ ծառայություններ</t>
  </si>
  <si>
    <t>Կոմունալ ծառայություններ</t>
  </si>
  <si>
    <t>Ջրամատակարարման և ջրահեռացման ծառայություններ</t>
  </si>
  <si>
    <t>Կապի ծառայություններ</t>
  </si>
  <si>
    <t>Ապահովագրական ծախսեր</t>
  </si>
  <si>
    <t>Գույքի և սարքավորումների վարձակալություն</t>
  </si>
  <si>
    <t>Արտագերատեսչական ծախսեր</t>
  </si>
  <si>
    <t>Ներքին  գործուղումներ</t>
  </si>
  <si>
    <t>Արտասահմանյան գործուղումների գծով ծախսեր</t>
  </si>
  <si>
    <t>Վարչական ծառայություններ</t>
  </si>
  <si>
    <t>Համակարգչային ծառայություններ</t>
  </si>
  <si>
    <t>Տեղեկատվական ծառայություններ</t>
  </si>
  <si>
    <t>Կառավարչական ծառայություններ</t>
  </si>
  <si>
    <t>Կենցաղային և հանրային սննդի ծառայություններ</t>
  </si>
  <si>
    <t>Ներկայացուցչական  ծախսեր</t>
  </si>
  <si>
    <t>Ընդհանուր բնույթի այլ ծառայություններ</t>
  </si>
  <si>
    <t>Մասնագիտական ծառայություններ</t>
  </si>
  <si>
    <t>Շենքերի և կառույցների ընթացիկ նորոգում և պահպանում</t>
  </si>
  <si>
    <t>Մեքենաների և սարքավորումների ընթացիկ նորոգում և պահպանում</t>
  </si>
  <si>
    <t>Ավտոմեքենաների ընթացիկ նորոգում և պահպանում</t>
  </si>
  <si>
    <t>Սարքավորումների ընթացիկ նորոգում և պահպանում</t>
  </si>
  <si>
    <t>Գրասենյակային նյութեր և հագուստ</t>
  </si>
  <si>
    <t>Գրասենյակային պիտույքներ</t>
  </si>
  <si>
    <t>Հագուստ և համազգեստ</t>
  </si>
  <si>
    <t>Հատուկ նպատակային այլ նյութեր</t>
  </si>
  <si>
    <t>Սուբսիդիաներ ոչ ֆինանսական պետական կազմակերպություններին</t>
  </si>
  <si>
    <t>Ընթացիկ դրամաշնորհներ միջազգային կազմակերպություններին</t>
  </si>
  <si>
    <t>Այլ նպաստներ բյուջեից</t>
  </si>
  <si>
    <t>Այլ հարկեր</t>
  </si>
  <si>
    <t>Պարտադիր վճարներ</t>
  </si>
  <si>
    <t>Այլ  ծախսեր</t>
  </si>
  <si>
    <t>Պահուստային միջոցներ</t>
  </si>
  <si>
    <t>այդ  թվում`</t>
  </si>
  <si>
    <t xml:space="preserve"> ՈՉ ՖԻՆԱՆՍԱԿԱՆ ԱԿՏԻՎՆԵՐԻ ԳԾՈՎ ԾԱԽՍԵՐ</t>
  </si>
  <si>
    <t xml:space="preserve">Տրանսպորտային սարքավորումներ </t>
  </si>
  <si>
    <t>Վարչական  սարքավորումներ</t>
  </si>
  <si>
    <t>Այլ մեքենաներ և սարքավորումներ</t>
  </si>
  <si>
    <t xml:space="preserve">Ոչ նյութական հիմնական միջոցներ </t>
  </si>
  <si>
    <t>այդ թվում`</t>
  </si>
  <si>
    <t>Քանակը</t>
  </si>
  <si>
    <t xml:space="preserve">  4111</t>
  </si>
  <si>
    <t xml:space="preserve">  4112</t>
  </si>
  <si>
    <t>4113</t>
  </si>
  <si>
    <t>Շենքերի պահպանման ծառայություններ /դեռատիզացիա/</t>
  </si>
  <si>
    <t>աղբահանություն</t>
  </si>
  <si>
    <t>այլ</t>
  </si>
  <si>
    <t>ավտոմեքենաների տեխզննություն և բնապահպանական վճար</t>
  </si>
  <si>
    <t>Ընթացիկ սուբվենցիաներ համայնքներին</t>
  </si>
  <si>
    <t>Հաստիքային  միավորների  թիվը</t>
  </si>
  <si>
    <t>Էլեկտրաէներգիայով ջեռուցման ծառայություններ</t>
  </si>
  <si>
    <t xml:space="preserve">Հիմնավորումներ 8-րդ սյունակում ներկայացված փոփոխությունների վերաբերյալ  </t>
  </si>
  <si>
    <t>…</t>
  </si>
  <si>
    <t>Տրանսպորտային նյութեր</t>
  </si>
  <si>
    <t xml:space="preserve">Գյուղատնտեսական ապրանքներ </t>
  </si>
  <si>
    <t xml:space="preserve">Կենցաղային և հանրային սննդի նյութեր </t>
  </si>
  <si>
    <t xml:space="preserve"> /հազ. դրամ/</t>
  </si>
  <si>
    <t>2020թ.</t>
  </si>
  <si>
    <t>Ընթացիկ դրամաշնորհներ պետական կառավարման հատվածին</t>
  </si>
  <si>
    <t>Աշխատակազմի մասնագիտական զարգացման ծառայություններ</t>
  </si>
  <si>
    <t>4639</t>
  </si>
  <si>
    <t>Այլ ընթացիկ դրամաշնորհներ</t>
  </si>
  <si>
    <t>Բյուջետային ծախսերի տնտ. դասակարգման հոդվածի անվանումը</t>
  </si>
  <si>
    <t>այդ  թվում՝</t>
  </si>
  <si>
    <t xml:space="preserve">  փաստացի  կատարո ղական</t>
  </si>
  <si>
    <t>Գազով ջեռուցման ծառայություններ</t>
  </si>
  <si>
    <t>Բյուջետային ծախսերի տնտեսագիտական դասակարգման հոդվածի անվանումը</t>
  </si>
  <si>
    <t>հոդվածի կոդը</t>
  </si>
  <si>
    <t>Ձև N 3</t>
  </si>
  <si>
    <t>լրացնել ապրանքի կամ ծառայության նկարագրությունը</t>
  </si>
  <si>
    <t>Ծառայողական գործուղումների գծով ծախսեր</t>
  </si>
  <si>
    <t>4824</t>
  </si>
  <si>
    <t>Առողջապահական և լաբորատոր նյութեր</t>
  </si>
  <si>
    <t>Բաժին</t>
  </si>
  <si>
    <t>խումբ</t>
  </si>
  <si>
    <t>դաս</t>
  </si>
  <si>
    <t xml:space="preserve"> Ծրագրային դասիչը</t>
  </si>
  <si>
    <t xml:space="preserve"> Ծրագիր</t>
  </si>
  <si>
    <t xml:space="preserve"> Միջոցառում</t>
  </si>
  <si>
    <t xml:space="preserve"> այդ թվում`</t>
  </si>
  <si>
    <t>(միջոցառման անվանումը)</t>
  </si>
  <si>
    <t>(լրացնել ծրագրի անվանումը)</t>
  </si>
  <si>
    <t xml:space="preserve">Ընդհանուր գումարը            </t>
  </si>
  <si>
    <t xml:space="preserve">Բյուջետային ծախսերի տնտեսագիտական դասակարգման մյուս հոդվածների գծով ավելացնել նոր տողեր՝ ըստ անհրաժեշտության </t>
  </si>
  <si>
    <t>Պետական հատվածի տարբեր մակարդակների կողմից միմյանց նկատմամբ կիրառվող տույժեր</t>
  </si>
  <si>
    <t xml:space="preserve"> Բյուջետային հատկացումների ծրագրերի և միջոցառումների անվանումները</t>
  </si>
  <si>
    <r>
      <t>ԱՇԽԱՏԱՆՔԻ  ՎԱՐՁԱՏՐՈՒԹՅՈՒՆ</t>
    </r>
    <r>
      <rPr>
        <b/>
        <sz val="12"/>
        <color indexed="10"/>
        <rFont val="GHEA Grapalat"/>
        <family val="3"/>
      </rPr>
      <t xml:space="preserve">  </t>
    </r>
  </si>
  <si>
    <t xml:space="preserve">Ծրագրի վրա կատարվող ծախսը </t>
  </si>
  <si>
    <t>(հազար դրամ)</t>
  </si>
  <si>
    <t xml:space="preserve">Միջոցառման վրա կատարվող ծախսը - ընթացիկ ծախսեր </t>
  </si>
  <si>
    <r>
      <t xml:space="preserve">Միջոցառման վրա կատարվող ծախսը - ոչ ֆինանսական ակտիվների գծով ծախսեր </t>
    </r>
    <r>
      <rPr>
        <sz val="10"/>
        <rFont val="GHEA Grapalat"/>
        <family val="3"/>
      </rPr>
      <t>(Վարչական  սարքավորումներ)</t>
    </r>
  </si>
  <si>
    <t>4637</t>
  </si>
  <si>
    <t>Ընթացիկ դրամաշնորհներ պետական և համայնքների ոչ առևտրային կազմակերպություններին</t>
  </si>
  <si>
    <t xml:space="preserve">Աճեցվող ակտիվներ </t>
  </si>
  <si>
    <t xml:space="preserve"> Ընթացիկ դրամաշնորհներ պետական և համայնքային առևտրային կազմակերպություններին</t>
  </si>
  <si>
    <t>2021թ.</t>
  </si>
  <si>
    <t>2022թ.</t>
  </si>
  <si>
    <t>2023թ.</t>
  </si>
  <si>
    <t>2022թ. բյուջետային  հայտ</t>
  </si>
  <si>
    <t>2023թ. բյուջետային  հայտ</t>
  </si>
  <si>
    <t>2020թ.  փաստացի  կատարողական</t>
  </si>
  <si>
    <t xml:space="preserve"> 2021թ. հաստատված բյուջե</t>
  </si>
  <si>
    <t>2024թ. բյուջետային  հայտ</t>
  </si>
  <si>
    <t>2024թ.</t>
  </si>
  <si>
    <t>Տնտեսագիտական դասակարգման հոդվածների գծով 2022թ. ընթացքում նախատեսվող ծախսերը՝ ըստ ապրանքների և ծառայությունների տեսակների</t>
  </si>
  <si>
    <t>2021թ. հաստատված</t>
  </si>
  <si>
    <t>2022թ. բյուջետային հայտ</t>
  </si>
  <si>
    <t>2022թ. բյուջետային հայտի և  2021թ. հաստատվածի տարբերությունը</t>
  </si>
  <si>
    <t>4655</t>
  </si>
  <si>
    <t>Կապիտալ դրամաշնորհներ պետական և համայնքային ոչ առևտրային կազմակերպություններին</t>
  </si>
  <si>
    <t xml:space="preserve">Դատարանների կողմից նշանակված տույժեր ու տուգանքներ </t>
  </si>
  <si>
    <t xml:space="preserve">Կառավարման մարմինների գործունեության հետևանքով առաջացած վնասվածքների  կամ վնասների վերականգնում </t>
  </si>
  <si>
    <t>հայտի տարբերությունը 2021թ. հաստատվածի նկատմամբ</t>
  </si>
  <si>
    <t>հայտի տարբերությունը 2020թ. փաստացի կատարողականի նկատմամբ</t>
  </si>
  <si>
    <t>Հայտատուի  անվանումը  ՀՀ սահմանադրական դատարան</t>
  </si>
  <si>
    <t>գազով ջեռուցման ծառայություններ</t>
  </si>
  <si>
    <t>տեղային հեռախոսային ծառ</t>
  </si>
  <si>
    <t>բջջային հեռ ծառ</t>
  </si>
  <si>
    <t>փոստային ծառ</t>
  </si>
  <si>
    <t>ջրի բաշխման ծառայություններ</t>
  </si>
  <si>
    <t>ախտահանման և միջատ. ծառ</t>
  </si>
  <si>
    <t>ապահովագրական ծախսեր</t>
  </si>
  <si>
    <t>գրավոր թարգմանության ծառայություններ</t>
  </si>
  <si>
    <t>ծրագրային ապահովման սպասարկման ծառայություններ</t>
  </si>
  <si>
    <t>տեղեկատվական ցանցի սպասարկման ծառայություններ</t>
  </si>
  <si>
    <t>թերթեր</t>
  </si>
  <si>
    <t>այլ պոլիգրաֆիական արտադրանքի տպագրման ծառայություններ</t>
  </si>
  <si>
    <t>գրքի կազմման և վերջնամշակմա նծառայություններ</t>
  </si>
  <si>
    <t>ներկայացուցչական ծախսեր</t>
  </si>
  <si>
    <t>ներկայացուցչական ծառայություններ</t>
  </si>
  <si>
    <t>մասնագիտական ծառայություններ</t>
  </si>
  <si>
    <t>գազասպառմ, համակարգի տեխ, սպասարկմանն ծառայություններ</t>
  </si>
  <si>
    <t>շենքերի,շինությունների ընթ նորոգում</t>
  </si>
  <si>
    <t>շենքի ընթ նորոգում և պահպանում</t>
  </si>
  <si>
    <t>մեքենա,սարք ընթացիկ նորոգում</t>
  </si>
  <si>
    <t>ավտոմեքենաների վերանորոգման ծառայություններ</t>
  </si>
  <si>
    <t>գրասենյակային սարքերի պահպ, և վերանորոգման ծառայութ,</t>
  </si>
  <si>
    <t>գրասենյակային նյութեր և հագուստ</t>
  </si>
  <si>
    <t>շտրիխներ</t>
  </si>
  <si>
    <t>գրենական պարագաներ</t>
  </si>
  <si>
    <t>կարիչի մետաղական կապեր</t>
  </si>
  <si>
    <t>թղթապանակ</t>
  </si>
  <si>
    <t xml:space="preserve">կարիչ </t>
  </si>
  <si>
    <t>տոներային քարտրիջներ</t>
  </si>
  <si>
    <t>տոներ լազերային տպիչների</t>
  </si>
  <si>
    <t>թուղթ A4 ֆորմատի</t>
  </si>
  <si>
    <t>նամակի ծրար Ա6 ձևաչափի</t>
  </si>
  <si>
    <t>տրանսպորտային նյութեր</t>
  </si>
  <si>
    <t>բենզին պրեմիում</t>
  </si>
  <si>
    <t>շարժիչի յուղ, կիսասինթետիկ</t>
  </si>
  <si>
    <t>շարժիչի յուղ, սինթետիկ</t>
  </si>
  <si>
    <t>հիդրավլիկ համակարգի յուղեր</t>
  </si>
  <si>
    <t>ավտոպահեստամասեր</t>
  </si>
  <si>
    <t>կենցաղային նյութեր</t>
  </si>
  <si>
    <t>տնտեսող լամպեր</t>
  </si>
  <si>
    <t>զուգարանի թուղթ, ռուլոնով</t>
  </si>
  <si>
    <t>մաքրող մածուկներ, փոշիներ</t>
  </si>
  <si>
    <t>հեղուկ օճառ</t>
  </si>
  <si>
    <t>անձեռոցիկ</t>
  </si>
  <si>
    <t>ձեռքի թղթե սրբիչ</t>
  </si>
  <si>
    <t>ՀՀ Սահմանադրական դատարան</t>
  </si>
  <si>
    <t>Արտադրական հատուկ հագուստ</t>
  </si>
  <si>
    <t>հաշվարկ</t>
  </si>
  <si>
    <t>ՍԴ վարչական շենքի ընթացիկ նորոգման աշխ, համար</t>
  </si>
  <si>
    <t>ՀՀ սահմանադրական դատարանի գործունեության  և արդարադատության ապահովում</t>
  </si>
  <si>
    <t>Միջոցառման վրա կատարվող ծախսը - ընթացիկ ծախսեր (հազար դրամ)</t>
  </si>
  <si>
    <t>ՀՀ սահմանադրական դատարանի պահուստային ֆոնդ</t>
  </si>
  <si>
    <t xml:space="preserve">                                                  ՀՀ սահմանադրական դատարան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</si>
</sst>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85" formatCode="_-* #,##0.00_-;\-* #,##0.00_-;_-* &quot;-&quot;??_-;_-@_-"/>
    <numFmt numFmtId="186" formatCode="0.0"/>
  </numFmts>
  <fonts count="38">
    <font>
      <sz val="10"/>
      <name val="Arial"/>
    </font>
    <font>
      <sz val="8"/>
      <name val="Arial"/>
      <family val="2"/>
    </font>
    <font>
      <sz val="9.5"/>
      <name val="GHEA Grapalat"/>
      <family val="3"/>
    </font>
    <font>
      <b/>
      <sz val="12"/>
      <color indexed="10"/>
      <name val="GHEA Grapalat"/>
      <family val="3"/>
    </font>
    <font>
      <b/>
      <sz val="11"/>
      <color indexed="10"/>
      <name val="GHEA Grapalat"/>
      <family val="3"/>
    </font>
    <font>
      <b/>
      <sz val="8"/>
      <name val="GHEA Grapalat"/>
      <family val="3"/>
    </font>
    <font>
      <sz val="10"/>
      <name val="GHEA Grapalat"/>
      <family val="3"/>
    </font>
    <font>
      <u/>
      <sz val="10"/>
      <name val="GHEA Grapalat"/>
      <family val="3"/>
    </font>
    <font>
      <sz val="12"/>
      <name val="GHEA Grapalat"/>
      <family val="3"/>
    </font>
    <font>
      <b/>
      <sz val="10"/>
      <name val="GHEA Grapalat"/>
      <family val="3"/>
    </font>
    <font>
      <sz val="8"/>
      <name val="GHEA Grapalat"/>
      <family val="3"/>
    </font>
    <font>
      <sz val="9"/>
      <name val="GHEA Grapalat"/>
      <family val="3"/>
    </font>
    <font>
      <b/>
      <i/>
      <u/>
      <sz val="10"/>
      <name val="GHEA Grapalat"/>
      <family val="3"/>
    </font>
    <font>
      <sz val="10"/>
      <color indexed="8"/>
      <name val="GHEA Grapalat"/>
      <family val="3"/>
    </font>
    <font>
      <i/>
      <sz val="8"/>
      <name val="GHEA Grapalat"/>
      <family val="3"/>
    </font>
    <font>
      <b/>
      <sz val="11"/>
      <name val="GHEA Grapalat"/>
      <family val="3"/>
    </font>
    <font>
      <b/>
      <i/>
      <sz val="10"/>
      <name val="GHEA Grapalat"/>
      <family val="3"/>
    </font>
    <font>
      <sz val="9"/>
      <color indexed="8"/>
      <name val="GHEA Grapalat"/>
      <family val="3"/>
    </font>
    <font>
      <sz val="8"/>
      <color indexed="8"/>
      <name val="GHEA Grapalat"/>
      <family val="3"/>
    </font>
    <font>
      <b/>
      <i/>
      <sz val="10"/>
      <color indexed="8"/>
      <name val="GHEA Grapalat"/>
      <family val="3"/>
    </font>
    <font>
      <b/>
      <sz val="8"/>
      <color indexed="8"/>
      <name val="GHEA Grapalat"/>
      <family val="3"/>
    </font>
    <font>
      <sz val="10"/>
      <name val="Arial Armenian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  <charset val="204"/>
    </font>
    <font>
      <sz val="10"/>
      <color indexed="8"/>
      <name val="MS Sans Serif"/>
      <family val="2"/>
      <charset val="204"/>
    </font>
    <font>
      <sz val="10"/>
      <name val="Times Armenian"/>
      <family val="1"/>
    </font>
    <font>
      <sz val="9"/>
      <name val="GHEA Mariam"/>
      <family val="3"/>
    </font>
    <font>
      <sz val="12"/>
      <color indexed="8"/>
      <name val="GHEA Grapalat"/>
      <family val="3"/>
    </font>
    <font>
      <sz val="11"/>
      <color theme="1"/>
      <name val="Arial Armenian"/>
      <family val="2"/>
    </font>
    <font>
      <sz val="10"/>
      <color theme="1"/>
      <name val="GHEA Grapalat"/>
      <family val="3"/>
    </font>
    <font>
      <sz val="8"/>
      <color theme="1"/>
      <name val="GHEA Grapalat"/>
      <family val="3"/>
    </font>
    <font>
      <b/>
      <sz val="11"/>
      <color rgb="FFFF0000"/>
      <name val="GHEA Grapalat"/>
      <family val="3"/>
    </font>
    <font>
      <i/>
      <sz val="9"/>
      <color theme="1"/>
      <name val="GHEA Grapalat"/>
      <family val="3"/>
    </font>
    <font>
      <b/>
      <sz val="10"/>
      <color theme="1"/>
      <name val="GHEA Grapalat"/>
      <family val="3"/>
    </font>
    <font>
      <sz val="11"/>
      <color theme="1"/>
      <name val="GHEA Grapalat"/>
      <family val="3"/>
    </font>
    <font>
      <b/>
      <sz val="9"/>
      <color rgb="FFFF0000"/>
      <name val="GHEA Grapalat"/>
      <family val="3"/>
    </font>
    <font>
      <i/>
      <sz val="10"/>
      <color theme="1"/>
      <name val="GHEA Grapalat"/>
      <family val="3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8">
    <xf numFmtId="0" fontId="0" fillId="0" borderId="0"/>
    <xf numFmtId="18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5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6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4" fillId="0" borderId="0"/>
    <xf numFmtId="0" fontId="24" fillId="0" borderId="0"/>
    <xf numFmtId="0" fontId="23" fillId="0" borderId="0"/>
    <xf numFmtId="0" fontId="25" fillId="0" borderId="0"/>
    <xf numFmtId="0" fontId="23" fillId="0" borderId="0"/>
    <xf numFmtId="0" fontId="25" fillId="0" borderId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43" fontId="24" fillId="0" borderId="0" applyFont="0" applyFill="0" applyBorder="0" applyAlignment="0" applyProtection="0"/>
  </cellStyleXfs>
  <cellXfs count="178">
    <xf numFmtId="0" fontId="0" fillId="0" borderId="0" xfId="0"/>
    <xf numFmtId="0" fontId="4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Continuous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Continuous" wrapText="1"/>
    </xf>
    <xf numFmtId="0" fontId="6" fillId="2" borderId="0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0" xfId="0" applyFont="1"/>
    <xf numFmtId="0" fontId="6" fillId="0" borderId="2" xfId="0" applyFont="1" applyFill="1" applyBorder="1" applyAlignment="1">
      <alignment wrapText="1"/>
    </xf>
    <xf numFmtId="186" fontId="6" fillId="0" borderId="2" xfId="0" applyNumberFormat="1" applyFont="1" applyFill="1" applyBorder="1" applyAlignment="1">
      <alignment horizont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9" fillId="0" borderId="2" xfId="0" applyFont="1" applyBorder="1" applyAlignment="1">
      <alignment wrapText="1"/>
    </xf>
    <xf numFmtId="0" fontId="9" fillId="2" borderId="0" xfId="0" applyFont="1" applyFill="1" applyBorder="1" applyAlignment="1">
      <alignment horizontal="centerContinuous" wrapText="1"/>
    </xf>
    <xf numFmtId="0" fontId="6" fillId="0" borderId="2" xfId="0" applyFont="1" applyFill="1" applyBorder="1" applyAlignment="1">
      <alignment horizontal="center" wrapText="1"/>
    </xf>
    <xf numFmtId="186" fontId="9" fillId="3" borderId="2" xfId="0" applyNumberFormat="1" applyFont="1" applyFill="1" applyBorder="1" applyAlignment="1">
      <alignment horizontal="center" wrapText="1"/>
    </xf>
    <xf numFmtId="0" fontId="9" fillId="3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9" fillId="2" borderId="0" xfId="0" applyFont="1" applyFill="1"/>
    <xf numFmtId="0" fontId="12" fillId="3" borderId="2" xfId="0" applyFont="1" applyFill="1" applyBorder="1" applyAlignment="1">
      <alignment wrapText="1"/>
    </xf>
    <xf numFmtId="186" fontId="9" fillId="2" borderId="2" xfId="0" applyNumberFormat="1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13" fillId="0" borderId="0" xfId="0" applyFont="1"/>
    <xf numFmtId="0" fontId="10" fillId="2" borderId="0" xfId="0" applyFont="1" applyFill="1"/>
    <xf numFmtId="0" fontId="10" fillId="0" borderId="4" xfId="0" applyFont="1" applyBorder="1" applyAlignment="1">
      <alignment horizontal="centerContinuous" wrapText="1"/>
    </xf>
    <xf numFmtId="0" fontId="10" fillId="0" borderId="5" xfId="0" applyFont="1" applyBorder="1" applyAlignment="1">
      <alignment horizontal="centerContinuous" wrapText="1"/>
    </xf>
    <xf numFmtId="0" fontId="10" fillId="0" borderId="2" xfId="0" applyFont="1" applyBorder="1" applyAlignment="1">
      <alignment horizontal="centerContinuous" wrapText="1"/>
    </xf>
    <xf numFmtId="0" fontId="10" fillId="0" borderId="7" xfId="0" applyFont="1" applyBorder="1" applyAlignment="1">
      <alignment horizontal="center" wrapText="1"/>
    </xf>
    <xf numFmtId="0" fontId="13" fillId="0" borderId="2" xfId="0" applyFont="1" applyBorder="1" applyAlignment="1">
      <alignment horizontal="center"/>
    </xf>
    <xf numFmtId="186" fontId="13" fillId="0" borderId="2" xfId="0" applyNumberFormat="1" applyFont="1" applyBorder="1" applyAlignment="1">
      <alignment horizontal="center"/>
    </xf>
    <xf numFmtId="0" fontId="6" fillId="0" borderId="0" xfId="0" applyFont="1" applyAlignment="1">
      <alignment wrapText="1"/>
    </xf>
    <xf numFmtId="0" fontId="13" fillId="0" borderId="2" xfId="0" applyFont="1" applyBorder="1"/>
    <xf numFmtId="0" fontId="17" fillId="0" borderId="0" xfId="0" applyFont="1"/>
    <xf numFmtId="0" fontId="18" fillId="0" borderId="0" xfId="0" applyFont="1"/>
    <xf numFmtId="0" fontId="11" fillId="2" borderId="0" xfId="0" applyFont="1" applyFill="1" applyAlignment="1">
      <alignment wrapText="1"/>
    </xf>
    <xf numFmtId="0" fontId="5" fillId="2" borderId="0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Continuous"/>
    </xf>
    <xf numFmtId="186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0" xfId="0" applyFont="1" applyFill="1" applyBorder="1"/>
    <xf numFmtId="0" fontId="6" fillId="0" borderId="0" xfId="0" applyFont="1" applyBorder="1"/>
    <xf numFmtId="0" fontId="7" fillId="2" borderId="1" xfId="0" applyFont="1" applyFill="1" applyBorder="1" applyAlignment="1">
      <alignment wrapText="1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9" fillId="0" borderId="0" xfId="0" applyFont="1"/>
    <xf numFmtId="0" fontId="13" fillId="0" borderId="10" xfId="0" applyFont="1" applyBorder="1" applyAlignment="1">
      <alignment horizontal="center"/>
    </xf>
    <xf numFmtId="0" fontId="9" fillId="0" borderId="0" xfId="0" applyFont="1" applyAlignment="1">
      <alignment horizontal="center" vertical="top"/>
    </xf>
    <xf numFmtId="0" fontId="6" fillId="0" borderId="0" xfId="0" applyFont="1" applyAlignment="1">
      <alignment horizontal="left"/>
    </xf>
    <xf numFmtId="186" fontId="6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/>
    <xf numFmtId="0" fontId="5" fillId="2" borderId="2" xfId="0" applyFont="1" applyFill="1" applyBorder="1" applyAlignment="1">
      <alignment horizontal="center" wrapText="1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186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86" fontId="9" fillId="3" borderId="2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49" fontId="9" fillId="0" borderId="7" xfId="0" applyNumberFormat="1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wrapText="1"/>
    </xf>
    <xf numFmtId="0" fontId="9" fillId="3" borderId="2" xfId="0" applyFont="1" applyFill="1" applyBorder="1" applyAlignment="1">
      <alignment wrapText="1"/>
    </xf>
    <xf numFmtId="186" fontId="6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5" fillId="3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186" fontId="9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left"/>
    </xf>
    <xf numFmtId="0" fontId="6" fillId="2" borderId="14" xfId="0" applyFont="1" applyFill="1" applyBorder="1" applyAlignment="1">
      <alignment wrapText="1"/>
    </xf>
    <xf numFmtId="0" fontId="6" fillId="2" borderId="14" xfId="0" applyFont="1" applyFill="1" applyBorder="1" applyAlignment="1"/>
    <xf numFmtId="0" fontId="6" fillId="2" borderId="0" xfId="0" applyFont="1" applyFill="1" applyBorder="1" applyAlignment="1"/>
    <xf numFmtId="0" fontId="17" fillId="0" borderId="9" xfId="0" applyFont="1" applyBorder="1" applyAlignment="1">
      <alignment horizontal="center" vertical="center" wrapText="1"/>
    </xf>
    <xf numFmtId="0" fontId="27" fillId="0" borderId="2" xfId="40" applyFont="1" applyBorder="1" applyAlignment="1">
      <alignment horizontal="center" wrapText="1"/>
    </xf>
    <xf numFmtId="0" fontId="6" fillId="2" borderId="17" xfId="0" applyFont="1" applyFill="1" applyBorder="1" applyAlignment="1">
      <alignment wrapText="1"/>
    </xf>
    <xf numFmtId="0" fontId="9" fillId="6" borderId="2" xfId="0" applyFont="1" applyFill="1" applyBorder="1" applyAlignment="1">
      <alignment horizontal="left" vertical="center" wrapText="1"/>
    </xf>
    <xf numFmtId="186" fontId="6" fillId="6" borderId="2" xfId="0" applyNumberFormat="1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 wrapText="1"/>
    </xf>
    <xf numFmtId="186" fontId="19" fillId="7" borderId="2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 vertical="top" wrapText="1"/>
    </xf>
    <xf numFmtId="0" fontId="7" fillId="2" borderId="15" xfId="0" applyFont="1" applyFill="1" applyBorder="1" applyAlignment="1">
      <alignment wrapText="1"/>
    </xf>
    <xf numFmtId="0" fontId="13" fillId="2" borderId="0" xfId="0" applyFont="1" applyFill="1" applyBorder="1" applyAlignment="1">
      <alignment horizontal="centerContinuous" vertical="center" wrapText="1"/>
    </xf>
    <xf numFmtId="0" fontId="6" fillId="0" borderId="8" xfId="0" applyFont="1" applyBorder="1" applyAlignment="1">
      <alignment horizontal="center" wrapText="1"/>
    </xf>
    <xf numFmtId="0" fontId="6" fillId="0" borderId="16" xfId="0" applyFont="1" applyBorder="1" applyAlignment="1">
      <alignment horizontal="centerContinuous" wrapText="1"/>
    </xf>
    <xf numFmtId="0" fontId="6" fillId="0" borderId="8" xfId="0" applyFont="1" applyBorder="1" applyAlignment="1">
      <alignment horizontal="centerContinuous" wrapText="1"/>
    </xf>
    <xf numFmtId="0" fontId="17" fillId="0" borderId="8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7" fillId="2" borderId="15" xfId="0" applyFont="1" applyFill="1" applyBorder="1" applyAlignment="1">
      <alignment horizontal="centerContinuous" wrapText="1"/>
    </xf>
    <xf numFmtId="0" fontId="28" fillId="2" borderId="0" xfId="0" applyFont="1" applyFill="1" applyBorder="1" applyAlignment="1">
      <alignment horizontal="centerContinuous" vertical="center" wrapText="1"/>
    </xf>
    <xf numFmtId="0" fontId="13" fillId="0" borderId="5" xfId="0" applyFont="1" applyBorder="1" applyAlignment="1">
      <alignment horizontal="center"/>
    </xf>
    <xf numFmtId="0" fontId="8" fillId="2" borderId="0" xfId="0" applyFont="1" applyFill="1" applyBorder="1" applyAlignment="1">
      <alignment horizontal="centerContinuous" vertical="center" wrapText="1"/>
    </xf>
    <xf numFmtId="0" fontId="10" fillId="0" borderId="1" xfId="0" applyFont="1" applyBorder="1" applyAlignment="1">
      <alignment horizontal="center"/>
    </xf>
    <xf numFmtId="0" fontId="16" fillId="7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30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left" vertical="top" wrapText="1"/>
    </xf>
    <xf numFmtId="0" fontId="31" fillId="0" borderId="2" xfId="0" applyFont="1" applyFill="1" applyBorder="1" applyAlignment="1">
      <alignment horizontal="center" vertical="top" wrapText="1"/>
    </xf>
    <xf numFmtId="186" fontId="15" fillId="0" borderId="2" xfId="30" applyNumberFormat="1" applyFont="1" applyFill="1" applyBorder="1" applyAlignment="1">
      <alignment horizontal="center" wrapText="1"/>
    </xf>
    <xf numFmtId="186" fontId="32" fillId="0" borderId="2" xfId="30" applyNumberFormat="1" applyFont="1" applyFill="1" applyBorder="1" applyAlignment="1">
      <alignment horizontal="center" wrapText="1"/>
    </xf>
    <xf numFmtId="186" fontId="6" fillId="2" borderId="17" xfId="0" applyNumberFormat="1" applyFont="1" applyFill="1" applyBorder="1" applyAlignment="1">
      <alignment wrapText="1"/>
    </xf>
    <xf numFmtId="0" fontId="10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33" fillId="0" borderId="2" xfId="0" applyFont="1" applyFill="1" applyBorder="1" applyAlignment="1">
      <alignment horizontal="left" vertical="center" wrapText="1"/>
    </xf>
    <xf numFmtId="0" fontId="34" fillId="0" borderId="2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left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5" fillId="3" borderId="5" xfId="40" applyFont="1" applyFill="1" applyBorder="1" applyAlignment="1">
      <alignment horizontal="center" vertical="center" wrapText="1"/>
    </xf>
    <xf numFmtId="0" fontId="10" fillId="0" borderId="5" xfId="4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49" fontId="20" fillId="0" borderId="19" xfId="0" applyNumberFormat="1" applyFont="1" applyFill="1" applyBorder="1" applyAlignment="1">
      <alignment horizontal="center" vertical="center" wrapText="1"/>
    </xf>
    <xf numFmtId="49" fontId="20" fillId="6" borderId="19" xfId="0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top" wrapText="1"/>
    </xf>
    <xf numFmtId="0" fontId="6" fillId="0" borderId="13" xfId="0" applyFont="1" applyFill="1" applyBorder="1"/>
    <xf numFmtId="0" fontId="6" fillId="0" borderId="19" xfId="0" applyFont="1" applyFill="1" applyBorder="1"/>
    <xf numFmtId="0" fontId="6" fillId="0" borderId="6" xfId="0" applyFont="1" applyFill="1" applyBorder="1"/>
    <xf numFmtId="0" fontId="6" fillId="0" borderId="7" xfId="0" applyFont="1" applyFill="1" applyBorder="1"/>
    <xf numFmtId="0" fontId="6" fillId="0" borderId="3" xfId="0" applyFont="1" applyFill="1" applyBorder="1"/>
    <xf numFmtId="0" fontId="9" fillId="2" borderId="7" xfId="0" applyFont="1" applyFill="1" applyBorder="1"/>
    <xf numFmtId="0" fontId="7" fillId="2" borderId="0" xfId="0" applyFont="1" applyFill="1" applyBorder="1" applyAlignment="1">
      <alignment wrapText="1"/>
    </xf>
    <xf numFmtId="0" fontId="17" fillId="0" borderId="8" xfId="0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wrapText="1"/>
    </xf>
    <xf numFmtId="0" fontId="32" fillId="0" borderId="0" xfId="0" applyFont="1" applyFill="1" applyAlignment="1">
      <alignment horizontal="left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left" vertical="top" wrapText="1"/>
    </xf>
    <xf numFmtId="0" fontId="36" fillId="4" borderId="0" xfId="0" applyFont="1" applyFill="1" applyAlignment="1">
      <alignment horizontal="center" wrapText="1"/>
    </xf>
    <xf numFmtId="0" fontId="18" fillId="0" borderId="2" xfId="0" applyFont="1" applyBorder="1" applyAlignment="1">
      <alignment horizontal="left" wrapText="1"/>
    </xf>
    <xf numFmtId="0" fontId="18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 wrapText="1"/>
    </xf>
    <xf numFmtId="1" fontId="13" fillId="0" borderId="2" xfId="0" applyNumberFormat="1" applyFont="1" applyBorder="1" applyAlignment="1">
      <alignment horizontal="center"/>
    </xf>
    <xf numFmtId="1" fontId="19" fillId="7" borderId="2" xfId="0" applyNumberFormat="1" applyFont="1" applyFill="1" applyBorder="1" applyAlignment="1">
      <alignment horizontal="center"/>
    </xf>
    <xf numFmtId="0" fontId="18" fillId="5" borderId="2" xfId="0" applyFont="1" applyFill="1" applyBorder="1" applyAlignment="1">
      <alignment horizontal="left" wrapText="1"/>
    </xf>
    <xf numFmtId="0" fontId="18" fillId="5" borderId="2" xfId="0" applyFont="1" applyFill="1" applyBorder="1" applyAlignment="1">
      <alignment horizontal="left"/>
    </xf>
    <xf numFmtId="186" fontId="6" fillId="5" borderId="2" xfId="0" applyNumberFormat="1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top" wrapText="1"/>
    </xf>
    <xf numFmtId="0" fontId="30" fillId="0" borderId="7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49" fontId="35" fillId="0" borderId="6" xfId="0" applyNumberFormat="1" applyFont="1" applyFill="1" applyBorder="1" applyAlignment="1">
      <alignment horizontal="center" vertical="top" wrapText="1"/>
    </xf>
    <xf numFmtId="49" fontId="35" fillId="0" borderId="7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wrapText="1"/>
    </xf>
    <xf numFmtId="0" fontId="30" fillId="0" borderId="2" xfId="0" applyFont="1" applyFill="1" applyBorder="1" applyAlignment="1">
      <alignment horizontal="center" vertical="center" wrapText="1"/>
    </xf>
    <xf numFmtId="0" fontId="37" fillId="0" borderId="20" xfId="0" applyFont="1" applyFill="1" applyBorder="1" applyAlignment="1">
      <alignment horizontal="center" vertical="top" wrapText="1"/>
    </xf>
    <xf numFmtId="0" fontId="37" fillId="0" borderId="19" xfId="0" applyFont="1" applyFill="1" applyBorder="1" applyAlignment="1">
      <alignment horizontal="center" vertical="top" wrapText="1"/>
    </xf>
    <xf numFmtId="0" fontId="30" fillId="0" borderId="20" xfId="0" applyFont="1" applyFill="1" applyBorder="1" applyAlignment="1">
      <alignment horizontal="center" vertical="top" wrapText="1"/>
    </xf>
    <xf numFmtId="0" fontId="30" fillId="0" borderId="13" xfId="0" applyFont="1" applyFill="1" applyBorder="1" applyAlignment="1">
      <alignment horizontal="center" vertical="top" wrapText="1"/>
    </xf>
    <xf numFmtId="0" fontId="30" fillId="0" borderId="19" xfId="0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30" fillId="0" borderId="0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left" vertical="center" wrapText="1"/>
    </xf>
    <xf numFmtId="49" fontId="35" fillId="0" borderId="3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horizontal="center" wrapText="1"/>
    </xf>
    <xf numFmtId="0" fontId="36" fillId="4" borderId="0" xfId="0" applyFont="1" applyFill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16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11" fillId="0" borderId="21" xfId="0" applyFont="1" applyBorder="1" applyAlignment="1">
      <alignment horizontal="center" wrapText="1"/>
    </xf>
  </cellXfs>
  <cellStyles count="48">
    <cellStyle name="Comma 10" xfId="1"/>
    <cellStyle name="Comma 2" xfId="2"/>
    <cellStyle name="Comma 2 2" xfId="3"/>
    <cellStyle name="Comma 2 3" xfId="4"/>
    <cellStyle name="Comma 2 4" xfId="5"/>
    <cellStyle name="Comma 3" xfId="6"/>
    <cellStyle name="Comma 3 2" xfId="7"/>
    <cellStyle name="Comma 3 3" xfId="8"/>
    <cellStyle name="Comma 4" xfId="9"/>
    <cellStyle name="Comma 5" xfId="10"/>
    <cellStyle name="Comma 6" xfId="11"/>
    <cellStyle name="Comma 6 2" xfId="12"/>
    <cellStyle name="Comma 7" xfId="13"/>
    <cellStyle name="Comma 7 2" xfId="14"/>
    <cellStyle name="Comma 7 3" xfId="15"/>
    <cellStyle name="Comma 8" xfId="16"/>
    <cellStyle name="Comma 9" xfId="17"/>
    <cellStyle name="Normal" xfId="0" builtinId="0"/>
    <cellStyle name="Normal 10" xfId="18"/>
    <cellStyle name="Normal 11" xfId="19"/>
    <cellStyle name="Normal 12" xfId="20"/>
    <cellStyle name="Normal 2" xfId="21"/>
    <cellStyle name="Normal 2 2" xfId="22"/>
    <cellStyle name="Normal 2 3" xfId="23"/>
    <cellStyle name="Normal 3" xfId="24"/>
    <cellStyle name="Normal 3 2" xfId="25"/>
    <cellStyle name="Normal 4" xfId="26"/>
    <cellStyle name="Normal 5" xfId="27"/>
    <cellStyle name="Normal 6" xfId="28"/>
    <cellStyle name="Normal 6 2" xfId="29"/>
    <cellStyle name="Normal 7" xfId="30"/>
    <cellStyle name="Normal 8" xfId="31"/>
    <cellStyle name="Normal 9" xfId="32"/>
    <cellStyle name="Style 1" xfId="33"/>
    <cellStyle name="Style 1 2" xfId="34"/>
    <cellStyle name="Style 1 3" xfId="35"/>
    <cellStyle name="Style 1 4" xfId="36"/>
    <cellStyle name="Обычный 2" xfId="37"/>
    <cellStyle name="Обычный 3" xfId="38"/>
    <cellStyle name="Стиль 1" xfId="39"/>
    <cellStyle name="Стиль 1 2" xfId="40"/>
    <cellStyle name="Стиль 1 2 2" xfId="41"/>
    <cellStyle name="Стиль 1 2 3" xfId="42"/>
    <cellStyle name="Финансовый 2" xfId="43"/>
    <cellStyle name="Финансовый 2 2" xfId="44"/>
    <cellStyle name="Финансовый 3" xfId="45"/>
    <cellStyle name="Финансовый 3 2" xfId="46"/>
    <cellStyle name="Финансовый 4" xfId="47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opLeftCell="D1" workbookViewId="0">
      <selection activeCell="J12" sqref="J12"/>
    </sheetView>
  </sheetViews>
  <sheetFormatPr defaultRowHeight="13.5"/>
  <cols>
    <col min="1" max="3" width="7.28515625" style="13" customWidth="1"/>
    <col min="4" max="4" width="9.140625" style="13"/>
    <col min="5" max="5" width="12.28515625" style="13" customWidth="1"/>
    <col min="6" max="6" width="45.140625" style="13" customWidth="1"/>
    <col min="7" max="11" width="12.85546875" style="12" customWidth="1"/>
    <col min="12" max="16384" width="9.140625" style="13"/>
  </cols>
  <sheetData>
    <row r="1" spans="1:12" s="20" customFormat="1" ht="23.25" customHeight="1">
      <c r="G1" s="1"/>
      <c r="H1" s="2" t="s">
        <v>3</v>
      </c>
      <c r="I1" s="2"/>
      <c r="J1" s="2"/>
      <c r="K1" s="2"/>
    </row>
    <row r="2" spans="1:12" s="20" customFormat="1">
      <c r="G2" s="2"/>
      <c r="H2" s="2"/>
      <c r="I2" s="2" t="s">
        <v>4</v>
      </c>
      <c r="J2" s="2"/>
      <c r="K2" s="2"/>
    </row>
    <row r="3" spans="1:12" s="20" customFormat="1" ht="27" customHeight="1" thickBot="1">
      <c r="A3" s="160" t="s">
        <v>182</v>
      </c>
      <c r="B3" s="160"/>
      <c r="C3" s="160"/>
      <c r="D3" s="160"/>
      <c r="E3" s="160"/>
      <c r="F3" s="160"/>
      <c r="G3" s="160"/>
      <c r="H3" s="160"/>
      <c r="I3" s="2"/>
      <c r="J3" s="2"/>
      <c r="K3" s="2"/>
    </row>
    <row r="4" spans="1:12" s="20" customFormat="1" ht="14.25">
      <c r="A4" s="155" t="s">
        <v>5</v>
      </c>
      <c r="B4" s="155"/>
      <c r="C4" s="155"/>
      <c r="D4" s="155"/>
      <c r="G4" s="15"/>
      <c r="H4" s="2"/>
      <c r="I4" s="2"/>
      <c r="J4" s="2"/>
      <c r="K4" s="2"/>
    </row>
    <row r="5" spans="1:12" s="20" customFormat="1">
      <c r="G5" s="7"/>
      <c r="H5" s="7"/>
      <c r="I5" s="7"/>
      <c r="J5" s="7"/>
      <c r="K5" s="7"/>
    </row>
    <row r="6" spans="1:12" s="20" customFormat="1" ht="13.7" customHeight="1">
      <c r="G6" s="6"/>
      <c r="H6" s="7"/>
      <c r="I6" s="140" t="s">
        <v>103</v>
      </c>
      <c r="J6" s="140" t="s">
        <v>103</v>
      </c>
      <c r="K6" s="140" t="s">
        <v>103</v>
      </c>
    </row>
    <row r="7" spans="1:12" s="56" customFormat="1" ht="13.7" customHeight="1">
      <c r="A7" s="161" t="s">
        <v>88</v>
      </c>
      <c r="B7" s="161" t="s">
        <v>89</v>
      </c>
      <c r="C7" s="161" t="s">
        <v>90</v>
      </c>
      <c r="D7" s="161" t="s">
        <v>91</v>
      </c>
      <c r="E7" s="161"/>
      <c r="F7" s="161" t="s">
        <v>100</v>
      </c>
      <c r="G7" s="156" t="s">
        <v>115</v>
      </c>
      <c r="H7" s="156" t="s">
        <v>116</v>
      </c>
      <c r="I7" s="156" t="s">
        <v>113</v>
      </c>
      <c r="J7" s="156" t="s">
        <v>114</v>
      </c>
      <c r="K7" s="156" t="s">
        <v>117</v>
      </c>
      <c r="L7" s="55"/>
    </row>
    <row r="8" spans="1:12" s="56" customFormat="1" ht="26.25" customHeight="1">
      <c r="A8" s="161"/>
      <c r="B8" s="161"/>
      <c r="C8" s="161"/>
      <c r="D8" s="109" t="s">
        <v>92</v>
      </c>
      <c r="E8" s="109" t="s">
        <v>93</v>
      </c>
      <c r="F8" s="161"/>
      <c r="G8" s="157"/>
      <c r="H8" s="157"/>
      <c r="I8" s="157"/>
      <c r="J8" s="157"/>
      <c r="K8" s="157"/>
      <c r="L8" s="55"/>
    </row>
    <row r="9" spans="1:12" s="56" customFormat="1" ht="12.75">
      <c r="A9" s="131">
        <v>1</v>
      </c>
      <c r="B9" s="131">
        <v>2</v>
      </c>
      <c r="C9" s="131">
        <v>3</v>
      </c>
      <c r="D9" s="131">
        <v>4</v>
      </c>
      <c r="E9" s="111">
        <v>5</v>
      </c>
      <c r="F9" s="111">
        <v>6</v>
      </c>
      <c r="G9" s="111">
        <v>7</v>
      </c>
      <c r="H9" s="111">
        <v>8</v>
      </c>
      <c r="I9" s="111">
        <v>9</v>
      </c>
      <c r="J9" s="111">
        <v>10</v>
      </c>
      <c r="K9" s="111">
        <v>11</v>
      </c>
      <c r="L9" s="55"/>
    </row>
    <row r="10" spans="1:12" ht="16.5">
      <c r="A10" s="143"/>
      <c r="B10" s="143"/>
      <c r="C10" s="143"/>
      <c r="D10" s="143">
        <v>1092</v>
      </c>
      <c r="E10" s="142"/>
      <c r="F10" s="110" t="s">
        <v>94</v>
      </c>
      <c r="G10" s="16"/>
      <c r="H10" s="16"/>
      <c r="I10" s="16"/>
      <c r="J10" s="16"/>
      <c r="K10" s="16"/>
    </row>
    <row r="11" spans="1:12" ht="24.75" customHeight="1">
      <c r="A11" s="158"/>
      <c r="B11" s="158"/>
      <c r="C11" s="158"/>
      <c r="D11" s="158"/>
      <c r="E11" s="164"/>
      <c r="F11" s="118" t="s">
        <v>96</v>
      </c>
      <c r="G11" s="11"/>
      <c r="H11" s="11"/>
      <c r="I11" s="11"/>
      <c r="J11" s="11"/>
      <c r="K11" s="11"/>
    </row>
    <row r="12" spans="1:12" ht="31.5" customHeight="1">
      <c r="A12" s="158"/>
      <c r="B12" s="158"/>
      <c r="C12" s="158"/>
      <c r="D12" s="158"/>
      <c r="E12" s="165"/>
      <c r="F12" s="63" t="s">
        <v>102</v>
      </c>
      <c r="G12" s="11">
        <f>+G15+G19+G17</f>
        <v>600882.1</v>
      </c>
      <c r="H12" s="11">
        <f>+H15+H19+H17</f>
        <v>683877.70000000007</v>
      </c>
      <c r="I12" s="11">
        <f>+I15+I19+I17</f>
        <v>657429.60000000009</v>
      </c>
      <c r="J12" s="11">
        <f>+J15+J19+J17</f>
        <v>669834.60000000009</v>
      </c>
      <c r="K12" s="11">
        <f>+K15+K19+K17</f>
        <v>679822.1</v>
      </c>
    </row>
    <row r="13" spans="1:12" ht="24" customHeight="1">
      <c r="A13" s="158"/>
      <c r="B13" s="158"/>
      <c r="C13" s="158"/>
      <c r="D13" s="158"/>
      <c r="E13" s="166"/>
      <c r="F13" s="119" t="s">
        <v>94</v>
      </c>
      <c r="G13" s="11"/>
      <c r="H13" s="11"/>
      <c r="I13" s="11"/>
      <c r="J13" s="11"/>
      <c r="K13" s="11"/>
    </row>
    <row r="14" spans="1:12" ht="30.75" customHeight="1">
      <c r="A14" s="158"/>
      <c r="B14" s="158"/>
      <c r="C14" s="158"/>
      <c r="D14" s="158"/>
      <c r="E14" s="153">
        <v>11001</v>
      </c>
      <c r="F14" s="118" t="s">
        <v>179</v>
      </c>
      <c r="G14" s="11"/>
      <c r="H14" s="11"/>
      <c r="I14" s="11"/>
      <c r="J14" s="11"/>
      <c r="K14" s="11"/>
    </row>
    <row r="15" spans="1:12" ht="41.25" customHeight="1">
      <c r="A15" s="158"/>
      <c r="B15" s="158"/>
      <c r="C15" s="158"/>
      <c r="D15" s="158"/>
      <c r="E15" s="154"/>
      <c r="F15" s="63" t="s">
        <v>180</v>
      </c>
      <c r="G15" s="11">
        <f>+'2-ԸՆԴԱՄԵՆԸ ԾԱԽՍԵՐ'!E16</f>
        <v>599718.1</v>
      </c>
      <c r="H15" s="11">
        <f>+'2-ԸՆԴԱՄԵՆԸ ԾԱԽՍԵՐ'!F16</f>
        <v>670468.30000000005</v>
      </c>
      <c r="I15" s="11">
        <f>+'2-ԸՆԴԱՄԵՆԸ ԾԱԽՍԵՐ'!G16</f>
        <v>644538.80000000005</v>
      </c>
      <c r="J15" s="11">
        <f>+'2-ԸՆԴԱՄԵՆԸ ԾԱԽՍԵՐ'!K16</f>
        <v>656700.60000000009</v>
      </c>
      <c r="K15" s="11">
        <f>+'2-ԸՆԴԱՄԵՆԸ ԾԱԽՍԵՐ'!L16</f>
        <v>666492.29999999993</v>
      </c>
    </row>
    <row r="16" spans="1:12" ht="31.5" customHeight="1">
      <c r="A16" s="158"/>
      <c r="B16" s="158"/>
      <c r="C16" s="158"/>
      <c r="D16" s="158"/>
      <c r="E16" s="162">
        <v>11002</v>
      </c>
      <c r="F16" s="118" t="s">
        <v>181</v>
      </c>
      <c r="G16" s="11"/>
      <c r="H16" s="11"/>
      <c r="I16" s="11"/>
      <c r="J16" s="11"/>
      <c r="K16" s="11"/>
    </row>
    <row r="17" spans="1:11" ht="31.5" customHeight="1">
      <c r="A17" s="158"/>
      <c r="B17" s="158"/>
      <c r="C17" s="158"/>
      <c r="D17" s="158"/>
      <c r="E17" s="163"/>
      <c r="F17" s="63" t="s">
        <v>104</v>
      </c>
      <c r="G17" s="11">
        <v>1164</v>
      </c>
      <c r="H17" s="11">
        <v>13409.4</v>
      </c>
      <c r="I17" s="11">
        <v>12890.8</v>
      </c>
      <c r="J17" s="11">
        <v>13134</v>
      </c>
      <c r="K17" s="11">
        <v>13329.8</v>
      </c>
    </row>
    <row r="18" spans="1:11" ht="31.5" customHeight="1">
      <c r="A18" s="158"/>
      <c r="B18" s="158"/>
      <c r="C18" s="158"/>
      <c r="D18" s="158"/>
      <c r="E18" s="162">
        <v>31002</v>
      </c>
      <c r="F18" s="118" t="s">
        <v>95</v>
      </c>
      <c r="G18" s="11"/>
      <c r="H18" s="11"/>
      <c r="I18" s="11"/>
      <c r="J18" s="11"/>
      <c r="K18" s="11"/>
    </row>
    <row r="19" spans="1:11" ht="47.25" customHeight="1">
      <c r="A19" s="159"/>
      <c r="B19" s="159"/>
      <c r="C19" s="159"/>
      <c r="D19" s="159"/>
      <c r="E19" s="163"/>
      <c r="F19" s="63" t="s">
        <v>105</v>
      </c>
      <c r="G19" s="11">
        <f>+'2-ԸՆԴԱՄԵՆԸ ԾԱԽՍԵՐ'!E87</f>
        <v>0</v>
      </c>
      <c r="H19" s="11">
        <f>+'2-ԸՆԴԱՄԵՆԸ ԾԱԽՍԵՐ'!F87</f>
        <v>0</v>
      </c>
      <c r="I19" s="11">
        <f>+'2-ԸՆԴԱՄԵՆԸ ԾԱԽՍԵՐ'!G87</f>
        <v>0</v>
      </c>
      <c r="J19" s="11">
        <f>+'2-ԸՆԴԱՄԵՆԸ ԾԱԽՍԵՐ'!K87</f>
        <v>0</v>
      </c>
      <c r="K19" s="11">
        <f>+'2-ԸՆԴԱՄԵՆԸ ԾԱԽՍԵՐ'!L87</f>
        <v>0</v>
      </c>
    </row>
  </sheetData>
  <mergeCells count="20">
    <mergeCell ref="A3:H3"/>
    <mergeCell ref="A7:A8"/>
    <mergeCell ref="F7:F8"/>
    <mergeCell ref="H7:H8"/>
    <mergeCell ref="C7:C8"/>
    <mergeCell ref="E18:E19"/>
    <mergeCell ref="E16:E17"/>
    <mergeCell ref="D7:E7"/>
    <mergeCell ref="E11:E13"/>
    <mergeCell ref="B7:B8"/>
    <mergeCell ref="E14:E15"/>
    <mergeCell ref="A4:D4"/>
    <mergeCell ref="J7:J8"/>
    <mergeCell ref="K7:K8"/>
    <mergeCell ref="A11:A19"/>
    <mergeCell ref="B11:B19"/>
    <mergeCell ref="C11:C19"/>
    <mergeCell ref="G7:G8"/>
    <mergeCell ref="I7:I8"/>
    <mergeCell ref="D11:D19"/>
  </mergeCells>
  <pageMargins left="0.17" right="0.17" top="1" bottom="1" header="0.26" footer="0.5"/>
  <pageSetup paperSize="9" scale="95" orientation="landscape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opLeftCell="D76" workbookViewId="0">
      <selection activeCell="F32" sqref="F32"/>
    </sheetView>
  </sheetViews>
  <sheetFormatPr defaultRowHeight="13.5"/>
  <cols>
    <col min="1" max="1" width="9.140625" style="13"/>
    <col min="2" max="2" width="12.28515625" style="13" customWidth="1"/>
    <col min="3" max="3" width="6.7109375" style="9" customWidth="1"/>
    <col min="4" max="4" width="45.5703125" style="51" customWidth="1"/>
    <col min="5" max="6" width="11.7109375" style="3" customWidth="1"/>
    <col min="7" max="7" width="11" style="3" customWidth="1"/>
    <col min="8" max="8" width="12.5703125" style="3" customWidth="1"/>
    <col min="9" max="9" width="14.7109375" style="3" customWidth="1"/>
    <col min="10" max="10" width="31" style="3" customWidth="1"/>
    <col min="11" max="12" width="11" style="3" customWidth="1"/>
    <col min="13" max="16384" width="9.140625" style="4"/>
  </cols>
  <sheetData>
    <row r="1" spans="1:12" ht="21.75" customHeight="1">
      <c r="A1" s="20"/>
      <c r="B1" s="20"/>
      <c r="J1" s="24" t="s">
        <v>10</v>
      </c>
    </row>
    <row r="2" spans="1:12" s="20" customFormat="1" ht="25.5" customHeight="1" thickBot="1">
      <c r="A2" s="160" t="s">
        <v>129</v>
      </c>
      <c r="B2" s="160"/>
      <c r="C2" s="160"/>
      <c r="D2" s="160"/>
      <c r="E2" s="160"/>
      <c r="F2" s="160"/>
      <c r="G2" s="160"/>
      <c r="H2" s="160"/>
      <c r="I2" s="15"/>
      <c r="J2" s="24" t="s">
        <v>4</v>
      </c>
      <c r="K2" s="19"/>
      <c r="L2" s="19"/>
    </row>
    <row r="3" spans="1:12" s="117" customFormat="1" ht="16.5">
      <c r="A3" s="137" t="s">
        <v>88</v>
      </c>
      <c r="B3" s="137">
        <v>3</v>
      </c>
      <c r="C3" s="115"/>
      <c r="D3" s="170"/>
      <c r="E3" s="170"/>
      <c r="F3" s="170"/>
      <c r="G3" s="170"/>
      <c r="H3" s="170"/>
      <c r="I3" s="170"/>
      <c r="J3" s="116"/>
    </row>
    <row r="4" spans="1:12" s="117" customFormat="1" ht="16.5">
      <c r="A4" s="53" t="s">
        <v>89</v>
      </c>
      <c r="B4" s="53">
        <v>3</v>
      </c>
      <c r="C4" s="115"/>
      <c r="D4" s="121"/>
      <c r="E4" s="121"/>
      <c r="F4" s="121"/>
      <c r="G4" s="121"/>
      <c r="H4" s="121"/>
      <c r="I4" s="121"/>
      <c r="J4" s="116"/>
      <c r="K4" s="141"/>
      <c r="L4" s="141"/>
    </row>
    <row r="5" spans="1:12" s="20" customFormat="1" ht="14.25">
      <c r="A5" s="53" t="s">
        <v>90</v>
      </c>
      <c r="B5" s="53">
        <v>1</v>
      </c>
      <c r="C5" s="26"/>
      <c r="D5" s="5"/>
      <c r="E5" s="15"/>
      <c r="F5" s="15"/>
      <c r="G5" s="15"/>
      <c r="H5" s="15"/>
      <c r="I5" s="15"/>
      <c r="J5" s="15"/>
      <c r="K5" s="15"/>
      <c r="L5" s="15"/>
    </row>
    <row r="6" spans="1:12" s="9" customFormat="1">
      <c r="A6" s="169"/>
      <c r="B6" s="169"/>
      <c r="C6" s="72"/>
      <c r="D6" s="80"/>
      <c r="E6" s="6"/>
      <c r="F6" s="6"/>
      <c r="H6" s="82" t="s">
        <v>71</v>
      </c>
      <c r="I6" s="81"/>
    </row>
    <row r="7" spans="1:12" s="9" customFormat="1" ht="13.5" customHeight="1">
      <c r="A7" s="161" t="s">
        <v>91</v>
      </c>
      <c r="B7" s="161"/>
      <c r="C7" s="167"/>
      <c r="D7" s="168"/>
      <c r="E7" s="27" t="s">
        <v>72</v>
      </c>
      <c r="F7" s="27" t="s">
        <v>110</v>
      </c>
      <c r="G7" s="29" t="s">
        <v>111</v>
      </c>
      <c r="H7" s="29"/>
      <c r="I7" s="29"/>
      <c r="J7" s="8"/>
      <c r="K7" s="28" t="s">
        <v>112</v>
      </c>
      <c r="L7" s="28" t="s">
        <v>118</v>
      </c>
    </row>
    <row r="8" spans="1:12" s="9" customFormat="1" ht="63.75">
      <c r="A8" s="122" t="s">
        <v>92</v>
      </c>
      <c r="B8" s="122" t="s">
        <v>93</v>
      </c>
      <c r="C8" s="85" t="s">
        <v>11</v>
      </c>
      <c r="D8" s="85" t="s">
        <v>77</v>
      </c>
      <c r="E8" s="8" t="s">
        <v>79</v>
      </c>
      <c r="F8" s="30" t="s">
        <v>6</v>
      </c>
      <c r="G8" s="8" t="s">
        <v>7</v>
      </c>
      <c r="H8" s="8" t="s">
        <v>127</v>
      </c>
      <c r="I8" s="8" t="s">
        <v>128</v>
      </c>
      <c r="J8" s="8" t="s">
        <v>66</v>
      </c>
      <c r="K8" s="8" t="s">
        <v>7</v>
      </c>
      <c r="L8" s="8" t="s">
        <v>7</v>
      </c>
    </row>
    <row r="9" spans="1:12" s="58" customFormat="1">
      <c r="A9" s="131">
        <v>1</v>
      </c>
      <c r="B9" s="131">
        <v>2</v>
      </c>
      <c r="C9" s="131">
        <v>3</v>
      </c>
      <c r="D9" s="131">
        <v>4</v>
      </c>
      <c r="E9" s="131">
        <v>5</v>
      </c>
      <c r="F9" s="131">
        <v>6</v>
      </c>
      <c r="G9" s="131">
        <v>7</v>
      </c>
      <c r="H9" s="131">
        <v>8</v>
      </c>
      <c r="I9" s="131">
        <v>9</v>
      </c>
      <c r="J9" s="131">
        <v>10</v>
      </c>
      <c r="K9" s="131">
        <v>11</v>
      </c>
      <c r="L9" s="131">
        <v>12</v>
      </c>
    </row>
    <row r="10" spans="1:12" s="41" customFormat="1" ht="14.25" customHeight="1">
      <c r="A10" s="171"/>
      <c r="B10" s="164"/>
      <c r="C10" s="123"/>
      <c r="D10" s="63" t="s">
        <v>64</v>
      </c>
      <c r="E10" s="57">
        <v>109</v>
      </c>
      <c r="F10" s="57">
        <v>109</v>
      </c>
      <c r="G10" s="57">
        <v>109</v>
      </c>
      <c r="H10" s="57">
        <f>+G10-F10</f>
        <v>0</v>
      </c>
      <c r="I10" s="57">
        <f t="shared" ref="I10:I40" si="0">G10-E10</f>
        <v>0</v>
      </c>
      <c r="J10" s="57"/>
      <c r="K10" s="57">
        <v>109</v>
      </c>
      <c r="L10" s="57">
        <v>109</v>
      </c>
    </row>
    <row r="11" spans="1:12" s="41" customFormat="1" ht="13.5" customHeight="1">
      <c r="A11" s="158"/>
      <c r="B11" s="165"/>
      <c r="C11" s="124"/>
      <c r="D11" s="64"/>
      <c r="E11" s="40"/>
      <c r="F11" s="40"/>
      <c r="G11" s="40"/>
      <c r="H11" s="40">
        <f t="shared" ref="H11:H74" si="1">+G11-F11</f>
        <v>0</v>
      </c>
      <c r="I11" s="40">
        <f t="shared" si="0"/>
        <v>0</v>
      </c>
      <c r="J11" s="40"/>
      <c r="K11" s="40"/>
      <c r="L11" s="40"/>
    </row>
    <row r="12" spans="1:12" s="41" customFormat="1" ht="14.25" customHeight="1">
      <c r="A12" s="158"/>
      <c r="B12" s="165"/>
      <c r="C12" s="124"/>
      <c r="D12" s="65" t="s">
        <v>8</v>
      </c>
      <c r="E12" s="40">
        <v>13</v>
      </c>
      <c r="F12" s="40">
        <v>13</v>
      </c>
      <c r="G12" s="40">
        <v>13</v>
      </c>
      <c r="H12" s="40">
        <f t="shared" si="1"/>
        <v>0</v>
      </c>
      <c r="I12" s="40">
        <f t="shared" si="0"/>
        <v>0</v>
      </c>
      <c r="J12" s="40"/>
      <c r="K12" s="40">
        <v>13</v>
      </c>
      <c r="L12" s="40">
        <v>13</v>
      </c>
    </row>
    <row r="13" spans="1:12" s="60" customFormat="1" ht="14.25" customHeight="1">
      <c r="A13" s="158"/>
      <c r="B13" s="165"/>
      <c r="C13" s="124"/>
      <c r="D13" s="64"/>
      <c r="E13" s="40"/>
      <c r="F13" s="40"/>
      <c r="G13" s="40"/>
      <c r="H13" s="40">
        <f t="shared" si="1"/>
        <v>0</v>
      </c>
      <c r="I13" s="40">
        <f t="shared" si="0"/>
        <v>0</v>
      </c>
      <c r="J13" s="40"/>
      <c r="K13" s="40"/>
      <c r="L13" s="40"/>
    </row>
    <row r="14" spans="1:12" s="58" customFormat="1" ht="14.25" customHeight="1">
      <c r="A14" s="158"/>
      <c r="B14" s="165"/>
      <c r="C14" s="125"/>
      <c r="D14" s="73" t="s">
        <v>9</v>
      </c>
      <c r="E14" s="59">
        <f>+E16+E84</f>
        <v>599718.1</v>
      </c>
      <c r="F14" s="59">
        <f>+F16+F84</f>
        <v>670468.30000000005</v>
      </c>
      <c r="G14" s="59">
        <f>+G16+G84</f>
        <v>644538.80000000005</v>
      </c>
      <c r="H14" s="59">
        <f t="shared" si="1"/>
        <v>-25929.5</v>
      </c>
      <c r="I14" s="59">
        <f t="shared" si="0"/>
        <v>44820.70000000007</v>
      </c>
      <c r="J14" s="59"/>
      <c r="K14" s="59">
        <f>+K16+K84</f>
        <v>656700.60000000009</v>
      </c>
      <c r="L14" s="59">
        <f>+L16+L84</f>
        <v>666492.29999999993</v>
      </c>
    </row>
    <row r="15" spans="1:12" s="58" customFormat="1" ht="14.25" customHeight="1">
      <c r="A15" s="158"/>
      <c r="B15" s="165"/>
      <c r="C15" s="126"/>
      <c r="D15" s="10" t="s">
        <v>78</v>
      </c>
      <c r="E15" s="40"/>
      <c r="F15" s="40"/>
      <c r="G15" s="40"/>
      <c r="H15" s="40"/>
      <c r="I15" s="40"/>
      <c r="J15" s="40"/>
      <c r="K15" s="40"/>
      <c r="L15" s="40"/>
    </row>
    <row r="16" spans="1:12" s="58" customFormat="1" ht="14.25" customHeight="1">
      <c r="A16" s="158"/>
      <c r="B16" s="165"/>
      <c r="C16" s="127"/>
      <c r="D16" s="66" t="s">
        <v>12</v>
      </c>
      <c r="E16" s="59">
        <f>E18+SUM(E23:E82)-E23-E28-E36-E50-E54-E73</f>
        <v>599718.1</v>
      </c>
      <c r="F16" s="59">
        <f>F18+SUM(F23:F82)-F23-F28-F36-F50-F54-F73</f>
        <v>670468.30000000005</v>
      </c>
      <c r="G16" s="59">
        <f>G18+SUM(G23:G82)-G23-G28-G36-G50-G54-G73</f>
        <v>644538.80000000005</v>
      </c>
      <c r="H16" s="59">
        <f>+G16-F16</f>
        <v>-25929.5</v>
      </c>
      <c r="I16" s="59">
        <f>G16-E16</f>
        <v>44820.70000000007</v>
      </c>
      <c r="J16" s="59"/>
      <c r="K16" s="59">
        <f>K18+SUM(K23:K82)-K23-K28-K36-K50-K54-K73</f>
        <v>656700.60000000009</v>
      </c>
      <c r="L16" s="59">
        <f>L18+SUM(L23:L82)-L23-L28-L36-L50-L54-L73</f>
        <v>666492.29999999993</v>
      </c>
    </row>
    <row r="17" spans="1:12" s="58" customFormat="1" ht="13.5" customHeight="1">
      <c r="A17" s="158"/>
      <c r="B17" s="165"/>
      <c r="C17" s="123"/>
      <c r="D17" s="64" t="s">
        <v>48</v>
      </c>
      <c r="E17" s="57"/>
      <c r="F17" s="57"/>
      <c r="G17" s="40"/>
      <c r="H17" s="40">
        <f>+G17-F17</f>
        <v>0</v>
      </c>
      <c r="I17" s="40">
        <f>G17-E17</f>
        <v>0</v>
      </c>
      <c r="J17" s="57"/>
      <c r="K17" s="40"/>
      <c r="L17" s="40"/>
    </row>
    <row r="18" spans="1:12" s="58" customFormat="1" ht="14.25">
      <c r="A18" s="158"/>
      <c r="B18" s="165"/>
      <c r="C18" s="128"/>
      <c r="D18" s="87" t="s">
        <v>101</v>
      </c>
      <c r="E18" s="88">
        <f>SUM(E20:E22)</f>
        <v>559183.30000000005</v>
      </c>
      <c r="F18" s="88">
        <f>SUM(F20:F22)</f>
        <v>598961.30000000005</v>
      </c>
      <c r="G18" s="88">
        <f>SUM(G20:G22)</f>
        <v>571031.80000000005</v>
      </c>
      <c r="H18" s="88">
        <f>+G18-F18</f>
        <v>-27929.5</v>
      </c>
      <c r="I18" s="88">
        <f>G18-E18</f>
        <v>11848.5</v>
      </c>
      <c r="J18" s="88" t="s">
        <v>177</v>
      </c>
      <c r="K18" s="88">
        <f>SUM(K20:K22)</f>
        <v>577883.60000000009</v>
      </c>
      <c r="L18" s="88">
        <f>SUM(L20:L22)</f>
        <v>587675.29999999993</v>
      </c>
    </row>
    <row r="19" spans="1:12" s="58" customFormat="1">
      <c r="A19" s="134"/>
      <c r="B19" s="132"/>
      <c r="C19" s="123"/>
      <c r="D19" s="64" t="s">
        <v>48</v>
      </c>
      <c r="E19" s="57"/>
      <c r="F19" s="57"/>
      <c r="G19" s="40"/>
      <c r="H19" s="40">
        <f t="shared" si="1"/>
        <v>0</v>
      </c>
      <c r="I19" s="57">
        <f t="shared" si="0"/>
        <v>0</v>
      </c>
      <c r="J19" s="57"/>
      <c r="K19" s="40"/>
      <c r="L19" s="40"/>
    </row>
    <row r="20" spans="1:12" s="58" customFormat="1" ht="28.5">
      <c r="A20" s="134"/>
      <c r="B20" s="132"/>
      <c r="C20" s="129" t="s">
        <v>56</v>
      </c>
      <c r="D20" s="67" t="s">
        <v>13</v>
      </c>
      <c r="E20" s="57">
        <v>459934.8</v>
      </c>
      <c r="F20" s="57">
        <v>465858.8</v>
      </c>
      <c r="G20" s="57">
        <v>443194.8</v>
      </c>
      <c r="H20" s="57">
        <f>+G20-F20</f>
        <v>-22664</v>
      </c>
      <c r="I20" s="57">
        <f>G20-E20</f>
        <v>-16740</v>
      </c>
      <c r="J20" s="57"/>
      <c r="K20" s="57">
        <v>448413.5</v>
      </c>
      <c r="L20" s="57">
        <v>455816.6</v>
      </c>
    </row>
    <row r="21" spans="1:12" s="61" customFormat="1" ht="28.5">
      <c r="A21" s="134"/>
      <c r="B21" s="132"/>
      <c r="C21" s="129" t="s">
        <v>57</v>
      </c>
      <c r="D21" s="68" t="s">
        <v>14</v>
      </c>
      <c r="E21" s="57">
        <v>76037.2</v>
      </c>
      <c r="F21" s="57">
        <v>114541.6</v>
      </c>
      <c r="G21" s="57">
        <v>108969.2</v>
      </c>
      <c r="H21" s="57">
        <f>+G21-F21</f>
        <v>-5572.4000000000087</v>
      </c>
      <c r="I21" s="57">
        <f t="shared" si="0"/>
        <v>32932</v>
      </c>
      <c r="J21" s="57"/>
      <c r="K21" s="57">
        <v>110252.3</v>
      </c>
      <c r="L21" s="57">
        <v>112072.5</v>
      </c>
    </row>
    <row r="22" spans="1:12" s="61" customFormat="1" ht="28.5">
      <c r="A22" s="134"/>
      <c r="B22" s="132"/>
      <c r="C22" s="129" t="s">
        <v>58</v>
      </c>
      <c r="D22" s="68" t="s">
        <v>15</v>
      </c>
      <c r="E22" s="57">
        <v>23211.3</v>
      </c>
      <c r="F22" s="57">
        <v>18560.900000000001</v>
      </c>
      <c r="G22" s="57">
        <v>18867.8</v>
      </c>
      <c r="H22" s="57">
        <f t="shared" si="1"/>
        <v>306.89999999999782</v>
      </c>
      <c r="I22" s="57">
        <f t="shared" si="0"/>
        <v>-4343.5</v>
      </c>
      <c r="J22" s="57"/>
      <c r="K22" s="57">
        <v>19217.8</v>
      </c>
      <c r="L22" s="57">
        <v>19786.2</v>
      </c>
    </row>
    <row r="23" spans="1:12" s="61" customFormat="1" ht="14.25">
      <c r="A23" s="134"/>
      <c r="B23" s="132"/>
      <c r="C23" s="130">
        <v>4212</v>
      </c>
      <c r="D23" s="87" t="s">
        <v>16</v>
      </c>
      <c r="E23" s="88">
        <f>E25+E26+E27</f>
        <v>7486.7999999999993</v>
      </c>
      <c r="F23" s="88">
        <f>F25+F26+F27</f>
        <v>11141.2</v>
      </c>
      <c r="G23" s="88">
        <f>G25+G26+G27</f>
        <v>11141.2</v>
      </c>
      <c r="H23" s="88">
        <f t="shared" si="1"/>
        <v>0</v>
      </c>
      <c r="I23" s="88">
        <f t="shared" si="0"/>
        <v>3654.4000000000015</v>
      </c>
      <c r="J23" s="88"/>
      <c r="K23" s="88">
        <f>K25+K26+K27</f>
        <v>16451.2</v>
      </c>
      <c r="L23" s="88">
        <f>L25+L26+L27</f>
        <v>16451.2</v>
      </c>
    </row>
    <row r="24" spans="1:12" s="61" customFormat="1">
      <c r="A24" s="134"/>
      <c r="B24" s="132"/>
      <c r="C24" s="129"/>
      <c r="D24" s="64" t="s">
        <v>48</v>
      </c>
      <c r="E24" s="74"/>
      <c r="F24" s="74"/>
      <c r="G24" s="74"/>
      <c r="H24" s="74">
        <f t="shared" si="1"/>
        <v>0</v>
      </c>
      <c r="I24" s="74">
        <f t="shared" si="0"/>
        <v>0</v>
      </c>
      <c r="J24" s="74"/>
      <c r="K24" s="74"/>
      <c r="L24" s="74"/>
    </row>
    <row r="25" spans="1:12" s="61" customFormat="1">
      <c r="A25" s="134"/>
      <c r="B25" s="132"/>
      <c r="C25" s="129"/>
      <c r="D25" s="64" t="s">
        <v>16</v>
      </c>
      <c r="E25" s="74"/>
      <c r="F25" s="74"/>
      <c r="G25" s="74"/>
      <c r="H25" s="74">
        <f t="shared" si="1"/>
        <v>0</v>
      </c>
      <c r="I25" s="74">
        <f t="shared" si="0"/>
        <v>0</v>
      </c>
      <c r="J25" s="74"/>
      <c r="K25" s="74">
        <v>5310</v>
      </c>
      <c r="L25" s="74">
        <v>5310</v>
      </c>
    </row>
    <row r="26" spans="1:12" s="61" customFormat="1">
      <c r="A26" s="134"/>
      <c r="B26" s="132"/>
      <c r="C26" s="129"/>
      <c r="D26" s="64" t="s">
        <v>65</v>
      </c>
      <c r="E26" s="74">
        <v>3967.6</v>
      </c>
      <c r="F26" s="74">
        <v>5310</v>
      </c>
      <c r="G26" s="74">
        <v>5310</v>
      </c>
      <c r="H26" s="74">
        <f t="shared" si="1"/>
        <v>0</v>
      </c>
      <c r="I26" s="74">
        <f t="shared" si="0"/>
        <v>1342.4</v>
      </c>
      <c r="J26" s="74"/>
      <c r="K26" s="74">
        <v>5310</v>
      </c>
      <c r="L26" s="74">
        <v>5310</v>
      </c>
    </row>
    <row r="27" spans="1:12" s="61" customFormat="1">
      <c r="A27" s="134"/>
      <c r="B27" s="132"/>
      <c r="C27" s="129"/>
      <c r="D27" s="64" t="s">
        <v>80</v>
      </c>
      <c r="E27" s="74">
        <v>3519.2</v>
      </c>
      <c r="F27" s="74">
        <v>5831.2</v>
      </c>
      <c r="G27" s="74">
        <v>5831.2</v>
      </c>
      <c r="H27" s="74">
        <f t="shared" si="1"/>
        <v>0</v>
      </c>
      <c r="I27" s="74">
        <f t="shared" si="0"/>
        <v>2312</v>
      </c>
      <c r="J27" s="74"/>
      <c r="K27" s="74">
        <v>5831.2</v>
      </c>
      <c r="L27" s="74">
        <v>5831.2</v>
      </c>
    </row>
    <row r="28" spans="1:12" s="61" customFormat="1" ht="14.25">
      <c r="A28" s="134"/>
      <c r="B28" s="132"/>
      <c r="C28" s="130">
        <v>4213</v>
      </c>
      <c r="D28" s="87" t="s">
        <v>17</v>
      </c>
      <c r="E28" s="88">
        <f>E30+E31</f>
        <v>516.29999999999995</v>
      </c>
      <c r="F28" s="88">
        <f>F30+F31</f>
        <v>1596</v>
      </c>
      <c r="G28" s="88">
        <f>G30+G31</f>
        <v>1596</v>
      </c>
      <c r="H28" s="88">
        <f t="shared" si="1"/>
        <v>0</v>
      </c>
      <c r="I28" s="88">
        <f t="shared" si="0"/>
        <v>1079.7</v>
      </c>
      <c r="J28" s="88"/>
      <c r="K28" s="88">
        <f>K30+K31</f>
        <v>1596</v>
      </c>
      <c r="L28" s="88">
        <f>L30+L31</f>
        <v>1596</v>
      </c>
    </row>
    <row r="29" spans="1:12" s="61" customFormat="1">
      <c r="A29" s="134"/>
      <c r="B29" s="132"/>
      <c r="C29" s="129"/>
      <c r="D29" s="64" t="s">
        <v>48</v>
      </c>
      <c r="E29" s="74"/>
      <c r="F29" s="74"/>
      <c r="G29" s="74"/>
      <c r="H29" s="74">
        <f t="shared" si="1"/>
        <v>0</v>
      </c>
      <c r="I29" s="74">
        <f t="shared" si="0"/>
        <v>0</v>
      </c>
      <c r="J29" s="74"/>
      <c r="K29" s="74"/>
      <c r="L29" s="74"/>
    </row>
    <row r="30" spans="1:12" s="61" customFormat="1" ht="27">
      <c r="A30" s="134"/>
      <c r="B30" s="132"/>
      <c r="C30" s="129"/>
      <c r="D30" s="70" t="s">
        <v>18</v>
      </c>
      <c r="E30" s="74">
        <v>420.3</v>
      </c>
      <c r="F30" s="74">
        <v>1500</v>
      </c>
      <c r="G30" s="74">
        <v>1500</v>
      </c>
      <c r="H30" s="74">
        <f t="shared" si="1"/>
        <v>0</v>
      </c>
      <c r="I30" s="74">
        <f t="shared" si="0"/>
        <v>1079.7</v>
      </c>
      <c r="J30" s="74"/>
      <c r="K30" s="74">
        <v>1500</v>
      </c>
      <c r="L30" s="74">
        <v>1500</v>
      </c>
    </row>
    <row r="31" spans="1:12" s="61" customFormat="1" ht="27">
      <c r="A31" s="134"/>
      <c r="B31" s="132"/>
      <c r="C31" s="129"/>
      <c r="D31" s="70" t="s">
        <v>59</v>
      </c>
      <c r="E31" s="74">
        <v>96</v>
      </c>
      <c r="F31" s="74">
        <v>96</v>
      </c>
      <c r="G31" s="74">
        <v>96</v>
      </c>
      <c r="H31" s="74">
        <f t="shared" si="1"/>
        <v>0</v>
      </c>
      <c r="I31" s="74">
        <f t="shared" si="0"/>
        <v>0</v>
      </c>
      <c r="J31" s="74"/>
      <c r="K31" s="74">
        <v>96</v>
      </c>
      <c r="L31" s="74">
        <v>96</v>
      </c>
    </row>
    <row r="32" spans="1:12" s="61" customFormat="1" ht="14.25">
      <c r="A32" s="134"/>
      <c r="B32" s="132"/>
      <c r="C32" s="129">
        <v>4214</v>
      </c>
      <c r="D32" s="69" t="s">
        <v>19</v>
      </c>
      <c r="E32" s="74">
        <v>2846.9</v>
      </c>
      <c r="F32" s="74">
        <v>5556.9</v>
      </c>
      <c r="G32" s="74">
        <v>5556.9</v>
      </c>
      <c r="H32" s="74">
        <f t="shared" si="1"/>
        <v>0</v>
      </c>
      <c r="I32" s="74">
        <f t="shared" si="0"/>
        <v>2709.9999999999995</v>
      </c>
      <c r="J32" s="74"/>
      <c r="K32" s="74">
        <v>5556.9</v>
      </c>
      <c r="L32" s="74">
        <v>5556.9</v>
      </c>
    </row>
    <row r="33" spans="1:12" s="58" customFormat="1" ht="23.25" customHeight="1">
      <c r="A33" s="134"/>
      <c r="B33" s="132"/>
      <c r="C33" s="129">
        <v>4215</v>
      </c>
      <c r="D33" s="69" t="s">
        <v>20</v>
      </c>
      <c r="E33" s="74">
        <v>602</v>
      </c>
      <c r="F33" s="74">
        <v>650</v>
      </c>
      <c r="G33" s="74">
        <v>650</v>
      </c>
      <c r="H33" s="74">
        <f t="shared" si="1"/>
        <v>0</v>
      </c>
      <c r="I33" s="74">
        <f t="shared" si="0"/>
        <v>48</v>
      </c>
      <c r="J33" s="74"/>
      <c r="K33" s="74">
        <v>650</v>
      </c>
      <c r="L33" s="74">
        <v>650</v>
      </c>
    </row>
    <row r="34" spans="1:12" s="41" customFormat="1" ht="14.25">
      <c r="A34" s="134"/>
      <c r="B34" s="132"/>
      <c r="C34" s="129">
        <v>4216</v>
      </c>
      <c r="D34" s="69" t="s">
        <v>21</v>
      </c>
      <c r="E34" s="74"/>
      <c r="F34" s="74"/>
      <c r="G34" s="74"/>
      <c r="H34" s="74">
        <f t="shared" si="1"/>
        <v>0</v>
      </c>
      <c r="I34" s="74">
        <f t="shared" si="0"/>
        <v>0</v>
      </c>
      <c r="K34" s="74"/>
      <c r="L34" s="74"/>
    </row>
    <row r="35" spans="1:12" s="41" customFormat="1" ht="14.25">
      <c r="A35" s="134"/>
      <c r="B35" s="132"/>
      <c r="C35" s="129">
        <v>4217</v>
      </c>
      <c r="D35" s="69" t="s">
        <v>22</v>
      </c>
      <c r="E35" s="74"/>
      <c r="F35" s="74"/>
      <c r="G35" s="74"/>
      <c r="H35" s="74">
        <f t="shared" si="1"/>
        <v>0</v>
      </c>
      <c r="I35" s="74">
        <f t="shared" si="0"/>
        <v>0</v>
      </c>
      <c r="J35" s="74"/>
      <c r="K35" s="74"/>
      <c r="L35" s="74"/>
    </row>
    <row r="36" spans="1:12" s="41" customFormat="1" ht="14.25">
      <c r="A36" s="134"/>
      <c r="B36" s="132"/>
      <c r="C36" s="130"/>
      <c r="D36" s="87" t="s">
        <v>85</v>
      </c>
      <c r="E36" s="88">
        <f>E38+E39</f>
        <v>1218.3</v>
      </c>
      <c r="F36" s="88">
        <f>F38+F39</f>
        <v>12000</v>
      </c>
      <c r="G36" s="88">
        <f>G38+G39</f>
        <v>12000</v>
      </c>
      <c r="H36" s="88">
        <f t="shared" si="1"/>
        <v>0</v>
      </c>
      <c r="I36" s="88">
        <f t="shared" si="0"/>
        <v>10781.7</v>
      </c>
      <c r="J36" s="88"/>
      <c r="K36" s="88">
        <f>K38+K39</f>
        <v>12000</v>
      </c>
      <c r="L36" s="88">
        <f>L38+L39</f>
        <v>12000</v>
      </c>
    </row>
    <row r="37" spans="1:12" s="41" customFormat="1">
      <c r="A37" s="134"/>
      <c r="B37" s="132"/>
      <c r="C37" s="129"/>
      <c r="D37" s="64" t="s">
        <v>48</v>
      </c>
      <c r="E37" s="40"/>
      <c r="F37" s="40"/>
      <c r="G37" s="40"/>
      <c r="H37" s="40">
        <f t="shared" si="1"/>
        <v>0</v>
      </c>
      <c r="I37" s="40">
        <f t="shared" si="0"/>
        <v>0</v>
      </c>
      <c r="J37" s="40"/>
      <c r="K37" s="40"/>
      <c r="L37" s="40"/>
    </row>
    <row r="38" spans="1:12" s="41" customFormat="1">
      <c r="A38" s="134"/>
      <c r="B38" s="132"/>
      <c r="C38" s="129">
        <v>4221</v>
      </c>
      <c r="D38" s="64" t="s">
        <v>23</v>
      </c>
      <c r="E38" s="40"/>
      <c r="F38" s="40"/>
      <c r="G38" s="40"/>
      <c r="H38" s="40">
        <f t="shared" si="1"/>
        <v>0</v>
      </c>
      <c r="I38" s="40">
        <f t="shared" si="0"/>
        <v>0</v>
      </c>
      <c r="J38" s="40"/>
      <c r="K38" s="40"/>
      <c r="L38" s="40"/>
    </row>
    <row r="39" spans="1:12" s="41" customFormat="1">
      <c r="A39" s="134"/>
      <c r="B39" s="132"/>
      <c r="C39" s="129">
        <v>4222</v>
      </c>
      <c r="D39" s="64" t="s">
        <v>24</v>
      </c>
      <c r="E39" s="40">
        <v>1218.3</v>
      </c>
      <c r="F39" s="40">
        <v>12000</v>
      </c>
      <c r="G39" s="40">
        <v>12000</v>
      </c>
      <c r="H39" s="40">
        <f t="shared" si="1"/>
        <v>0</v>
      </c>
      <c r="I39" s="40">
        <f t="shared" si="0"/>
        <v>10781.7</v>
      </c>
      <c r="J39" s="40"/>
      <c r="K39" s="40">
        <v>12000</v>
      </c>
      <c r="L39" s="40">
        <v>12000</v>
      </c>
    </row>
    <row r="40" spans="1:12" s="61" customFormat="1" ht="19.5" customHeight="1">
      <c r="A40" s="134"/>
      <c r="B40" s="132"/>
      <c r="C40" s="129">
        <v>4231</v>
      </c>
      <c r="D40" s="65" t="s">
        <v>25</v>
      </c>
      <c r="E40" s="40">
        <v>0</v>
      </c>
      <c r="F40" s="40">
        <v>300</v>
      </c>
      <c r="G40" s="40">
        <v>300</v>
      </c>
      <c r="H40" s="40">
        <f t="shared" si="1"/>
        <v>0</v>
      </c>
      <c r="I40" s="40">
        <f t="shared" si="0"/>
        <v>300</v>
      </c>
      <c r="J40" s="40"/>
      <c r="K40" s="40">
        <v>300</v>
      </c>
      <c r="L40" s="40">
        <v>300</v>
      </c>
    </row>
    <row r="41" spans="1:12" s="61" customFormat="1" ht="16.5">
      <c r="A41" s="134"/>
      <c r="B41" s="132"/>
      <c r="C41" s="129">
        <v>4232</v>
      </c>
      <c r="D41" s="65" t="s">
        <v>26</v>
      </c>
      <c r="E41" s="40">
        <v>1256</v>
      </c>
      <c r="F41" s="40">
        <v>1020</v>
      </c>
      <c r="G41" s="40">
        <v>1020</v>
      </c>
      <c r="H41" s="40">
        <f t="shared" si="1"/>
        <v>0</v>
      </c>
      <c r="I41" s="40">
        <f t="shared" ref="I41:I74" si="2">G41-E41</f>
        <v>-236</v>
      </c>
      <c r="J41" s="112"/>
      <c r="K41" s="40">
        <v>1020</v>
      </c>
      <c r="L41" s="40">
        <v>1020</v>
      </c>
    </row>
    <row r="42" spans="1:12" s="61" customFormat="1" ht="28.5">
      <c r="A42" s="134"/>
      <c r="B42" s="132"/>
      <c r="C42" s="129">
        <v>4233</v>
      </c>
      <c r="D42" s="65" t="s">
        <v>74</v>
      </c>
      <c r="E42" s="40"/>
      <c r="F42" s="40"/>
      <c r="G42" s="40"/>
      <c r="H42" s="40">
        <f t="shared" si="1"/>
        <v>0</v>
      </c>
      <c r="I42" s="40">
        <f t="shared" si="2"/>
        <v>0</v>
      </c>
      <c r="J42" s="112"/>
      <c r="K42" s="40"/>
      <c r="L42" s="40"/>
    </row>
    <row r="43" spans="1:12" s="61" customFormat="1" ht="18.75" customHeight="1">
      <c r="A43" s="134"/>
      <c r="B43" s="132"/>
      <c r="C43" s="129">
        <v>4234</v>
      </c>
      <c r="D43" s="65" t="s">
        <v>27</v>
      </c>
      <c r="E43" s="74">
        <v>1889.5</v>
      </c>
      <c r="F43" s="74">
        <v>2160.4</v>
      </c>
      <c r="G43" s="74">
        <v>2160.4</v>
      </c>
      <c r="H43" s="74">
        <f t="shared" si="1"/>
        <v>0</v>
      </c>
      <c r="I43" s="74">
        <f t="shared" si="2"/>
        <v>270.90000000000009</v>
      </c>
      <c r="J43" s="74"/>
      <c r="K43" s="74">
        <v>2160.4</v>
      </c>
      <c r="L43" s="74">
        <v>2160.4</v>
      </c>
    </row>
    <row r="44" spans="1:12" s="58" customFormat="1" ht="18.75" customHeight="1">
      <c r="A44" s="134"/>
      <c r="B44" s="132"/>
      <c r="C44" s="129">
        <v>4235</v>
      </c>
      <c r="D44" s="65" t="s">
        <v>28</v>
      </c>
      <c r="E44" s="74"/>
      <c r="F44" s="74"/>
      <c r="G44" s="74"/>
      <c r="H44" s="74">
        <f t="shared" si="1"/>
        <v>0</v>
      </c>
      <c r="I44" s="74">
        <f t="shared" si="2"/>
        <v>0</v>
      </c>
      <c r="J44" s="74"/>
      <c r="K44" s="74"/>
      <c r="L44" s="74"/>
    </row>
    <row r="45" spans="1:12" s="61" customFormat="1" ht="28.5">
      <c r="A45" s="134"/>
      <c r="B45" s="132"/>
      <c r="C45" s="129">
        <v>4236</v>
      </c>
      <c r="D45" s="65" t="s">
        <v>29</v>
      </c>
      <c r="E45" s="74">
        <v>55.5</v>
      </c>
      <c r="F45" s="74"/>
      <c r="G45" s="74"/>
      <c r="H45" s="74">
        <f t="shared" si="1"/>
        <v>0</v>
      </c>
      <c r="I45" s="74">
        <f t="shared" si="2"/>
        <v>-55.5</v>
      </c>
      <c r="J45" s="74"/>
      <c r="K45" s="74"/>
      <c r="L45" s="74"/>
    </row>
    <row r="46" spans="1:12" s="58" customFormat="1" ht="18.75" customHeight="1">
      <c r="A46" s="134"/>
      <c r="B46" s="132"/>
      <c r="C46" s="129">
        <v>4237</v>
      </c>
      <c r="D46" s="65" t="s">
        <v>30</v>
      </c>
      <c r="E46" s="74">
        <v>3360.4</v>
      </c>
      <c r="F46" s="74">
        <v>15790</v>
      </c>
      <c r="G46" s="74">
        <v>15790</v>
      </c>
      <c r="H46" s="74">
        <f t="shared" si="1"/>
        <v>0</v>
      </c>
      <c r="I46" s="74">
        <f t="shared" si="2"/>
        <v>12429.6</v>
      </c>
      <c r="J46" s="74"/>
      <c r="K46" s="74">
        <v>15790</v>
      </c>
      <c r="L46" s="74">
        <v>15790</v>
      </c>
    </row>
    <row r="47" spans="1:12" s="58" customFormat="1" ht="18.75" customHeight="1">
      <c r="A47" s="134"/>
      <c r="B47" s="132"/>
      <c r="C47" s="129">
        <v>4239</v>
      </c>
      <c r="D47" s="63" t="s">
        <v>31</v>
      </c>
      <c r="E47" s="57"/>
      <c r="F47" s="57"/>
      <c r="G47" s="57"/>
      <c r="H47" s="57">
        <f t="shared" si="1"/>
        <v>0</v>
      </c>
      <c r="I47" s="57">
        <f t="shared" si="2"/>
        <v>0</v>
      </c>
      <c r="J47" s="57"/>
      <c r="K47" s="57"/>
      <c r="L47" s="57"/>
    </row>
    <row r="48" spans="1:12" s="58" customFormat="1" ht="18.75" customHeight="1">
      <c r="A48" s="134"/>
      <c r="B48" s="132"/>
      <c r="C48" s="129">
        <v>4241</v>
      </c>
      <c r="D48" s="65" t="s">
        <v>32</v>
      </c>
      <c r="E48" s="74">
        <v>177.9</v>
      </c>
      <c r="F48" s="74">
        <v>200</v>
      </c>
      <c r="G48" s="74">
        <v>200</v>
      </c>
      <c r="H48" s="74">
        <f t="shared" si="1"/>
        <v>0</v>
      </c>
      <c r="I48" s="74">
        <f t="shared" si="2"/>
        <v>22.099999999999994</v>
      </c>
      <c r="J48" s="74"/>
      <c r="K48" s="74">
        <v>200</v>
      </c>
      <c r="L48" s="74">
        <v>200</v>
      </c>
    </row>
    <row r="49" spans="1:12" s="58" customFormat="1" ht="28.5">
      <c r="A49" s="134"/>
      <c r="B49" s="132"/>
      <c r="C49" s="129">
        <v>4251</v>
      </c>
      <c r="D49" s="63" t="s">
        <v>33</v>
      </c>
      <c r="E49" s="57">
        <v>4864.8999999999996</v>
      </c>
      <c r="F49" s="57">
        <v>1000</v>
      </c>
      <c r="G49" s="57">
        <v>3000</v>
      </c>
      <c r="H49" s="57">
        <f t="shared" si="1"/>
        <v>2000</v>
      </c>
      <c r="I49" s="57">
        <f t="shared" si="2"/>
        <v>-1864.8999999999996</v>
      </c>
      <c r="J49" s="152" t="s">
        <v>178</v>
      </c>
      <c r="K49" s="57">
        <v>3000</v>
      </c>
      <c r="L49" s="57">
        <v>3000</v>
      </c>
    </row>
    <row r="50" spans="1:12" s="58" customFormat="1" ht="28.5">
      <c r="A50" s="134"/>
      <c r="B50" s="132"/>
      <c r="C50" s="130">
        <v>4252</v>
      </c>
      <c r="D50" s="87" t="s">
        <v>34</v>
      </c>
      <c r="E50" s="88">
        <f>E52+E53</f>
        <v>1858.2</v>
      </c>
      <c r="F50" s="88">
        <f>F52+F53</f>
        <v>1900</v>
      </c>
      <c r="G50" s="88">
        <f>G52+G53</f>
        <v>1900</v>
      </c>
      <c r="H50" s="88">
        <f t="shared" si="1"/>
        <v>0</v>
      </c>
      <c r="I50" s="88">
        <f t="shared" si="2"/>
        <v>41.799999999999955</v>
      </c>
      <c r="J50" s="88"/>
      <c r="K50" s="88">
        <f>K52+K53</f>
        <v>1900</v>
      </c>
      <c r="L50" s="88">
        <f>L52+L53</f>
        <v>1900</v>
      </c>
    </row>
    <row r="51" spans="1:12" s="58" customFormat="1">
      <c r="A51" s="134"/>
      <c r="B51" s="132"/>
      <c r="C51" s="129"/>
      <c r="D51" s="64" t="s">
        <v>48</v>
      </c>
      <c r="E51" s="57"/>
      <c r="F51" s="57"/>
      <c r="G51" s="57"/>
      <c r="H51" s="57">
        <f t="shared" si="1"/>
        <v>0</v>
      </c>
      <c r="I51" s="57">
        <f t="shared" si="2"/>
        <v>0</v>
      </c>
      <c r="J51" s="57"/>
      <c r="K51" s="57"/>
      <c r="L51" s="57"/>
    </row>
    <row r="52" spans="1:12" s="61" customFormat="1" ht="27">
      <c r="A52" s="134"/>
      <c r="B52" s="132"/>
      <c r="C52" s="129"/>
      <c r="D52" s="71" t="s">
        <v>35</v>
      </c>
      <c r="E52" s="57">
        <v>929.1</v>
      </c>
      <c r="F52" s="57">
        <v>950</v>
      </c>
      <c r="G52" s="57">
        <v>950</v>
      </c>
      <c r="H52" s="57">
        <f t="shared" si="1"/>
        <v>0</v>
      </c>
      <c r="I52" s="57">
        <f t="shared" si="2"/>
        <v>20.899999999999977</v>
      </c>
      <c r="J52" s="57"/>
      <c r="K52" s="57">
        <v>950</v>
      </c>
      <c r="L52" s="57">
        <v>950</v>
      </c>
    </row>
    <row r="53" spans="1:12" s="61" customFormat="1" ht="27">
      <c r="A53" s="134"/>
      <c r="B53" s="132"/>
      <c r="C53" s="129"/>
      <c r="D53" s="71" t="s">
        <v>36</v>
      </c>
      <c r="E53" s="57">
        <v>929.1</v>
      </c>
      <c r="F53" s="57">
        <v>950</v>
      </c>
      <c r="G53" s="57">
        <v>950</v>
      </c>
      <c r="H53" s="57">
        <f t="shared" si="1"/>
        <v>0</v>
      </c>
      <c r="I53" s="57">
        <f t="shared" si="2"/>
        <v>20.899999999999977</v>
      </c>
      <c r="J53" s="57"/>
      <c r="K53" s="57">
        <v>950</v>
      </c>
      <c r="L53" s="57">
        <v>950</v>
      </c>
    </row>
    <row r="54" spans="1:12" s="61" customFormat="1" ht="14.25">
      <c r="A54" s="134"/>
      <c r="B54" s="132"/>
      <c r="C54" s="130">
        <v>4261</v>
      </c>
      <c r="D54" s="87" t="s">
        <v>37</v>
      </c>
      <c r="E54" s="88">
        <f>E56+E57</f>
        <v>2124.5</v>
      </c>
      <c r="F54" s="88">
        <f>F56+F57</f>
        <v>1953.5</v>
      </c>
      <c r="G54" s="88">
        <f>G56+G57</f>
        <v>1953.5</v>
      </c>
      <c r="H54" s="88">
        <f t="shared" si="1"/>
        <v>0</v>
      </c>
      <c r="I54" s="88">
        <f t="shared" si="2"/>
        <v>-171</v>
      </c>
      <c r="J54" s="88"/>
      <c r="K54" s="88">
        <f>K56+K57</f>
        <v>1953.5</v>
      </c>
      <c r="L54" s="88">
        <f>L56+L57</f>
        <v>1953.5</v>
      </c>
    </row>
    <row r="55" spans="1:12" s="61" customFormat="1">
      <c r="A55" s="134"/>
      <c r="B55" s="132"/>
      <c r="C55" s="129"/>
      <c r="D55" s="64" t="s">
        <v>48</v>
      </c>
      <c r="E55" s="74"/>
      <c r="F55" s="74"/>
      <c r="G55" s="74"/>
      <c r="H55" s="74">
        <f t="shared" si="1"/>
        <v>0</v>
      </c>
      <c r="I55" s="74">
        <f t="shared" si="2"/>
        <v>0</v>
      </c>
      <c r="J55" s="74"/>
      <c r="K55" s="74"/>
      <c r="L55" s="74"/>
    </row>
    <row r="56" spans="1:12" s="61" customFormat="1">
      <c r="A56" s="134"/>
      <c r="B56" s="132"/>
      <c r="C56" s="129"/>
      <c r="D56" s="64" t="s">
        <v>38</v>
      </c>
      <c r="E56" s="74">
        <v>2124.5</v>
      </c>
      <c r="F56" s="74">
        <v>963.5</v>
      </c>
      <c r="G56" s="74">
        <v>1953.5</v>
      </c>
      <c r="H56" s="74">
        <f t="shared" si="1"/>
        <v>990</v>
      </c>
      <c r="I56" s="74">
        <f t="shared" si="2"/>
        <v>-171</v>
      </c>
      <c r="J56" s="74"/>
      <c r="K56" s="74">
        <v>1953.5</v>
      </c>
      <c r="L56" s="74">
        <v>1953.5</v>
      </c>
    </row>
    <row r="57" spans="1:12" s="61" customFormat="1">
      <c r="A57" s="134"/>
      <c r="B57" s="132"/>
      <c r="C57" s="129"/>
      <c r="D57" s="64" t="s">
        <v>39</v>
      </c>
      <c r="E57" s="74">
        <v>0</v>
      </c>
      <c r="F57" s="74">
        <v>990</v>
      </c>
      <c r="G57" s="74"/>
      <c r="H57" s="74">
        <f t="shared" si="1"/>
        <v>-990</v>
      </c>
      <c r="I57" s="74">
        <f t="shared" si="2"/>
        <v>0</v>
      </c>
      <c r="J57" s="74"/>
      <c r="K57" s="74"/>
      <c r="L57" s="74"/>
    </row>
    <row r="58" spans="1:12" s="61" customFormat="1" ht="14.25">
      <c r="A58" s="134"/>
      <c r="B58" s="132"/>
      <c r="C58" s="129">
        <v>4262</v>
      </c>
      <c r="D58" s="65" t="s">
        <v>69</v>
      </c>
      <c r="E58" s="74"/>
      <c r="F58" s="74"/>
      <c r="G58" s="74"/>
      <c r="H58" s="74">
        <f t="shared" si="1"/>
        <v>0</v>
      </c>
      <c r="I58" s="74">
        <f t="shared" si="2"/>
        <v>0</v>
      </c>
      <c r="J58" s="74"/>
      <c r="K58" s="74"/>
      <c r="L58" s="74"/>
    </row>
    <row r="59" spans="1:12" s="61" customFormat="1" ht="14.25">
      <c r="A59" s="134"/>
      <c r="B59" s="132"/>
      <c r="C59" s="129">
        <v>4264</v>
      </c>
      <c r="D59" s="65" t="s">
        <v>68</v>
      </c>
      <c r="E59" s="74">
        <v>10958.5</v>
      </c>
      <c r="F59" s="74">
        <v>14470</v>
      </c>
      <c r="G59" s="74">
        <v>14470</v>
      </c>
      <c r="H59" s="74">
        <f t="shared" si="1"/>
        <v>0</v>
      </c>
      <c r="I59" s="74">
        <f t="shared" si="2"/>
        <v>3511.5</v>
      </c>
      <c r="J59" s="74"/>
      <c r="K59" s="74">
        <v>14470</v>
      </c>
      <c r="L59" s="74">
        <v>14470</v>
      </c>
    </row>
    <row r="60" spans="1:12" s="61" customFormat="1" ht="22.5" customHeight="1">
      <c r="A60" s="134"/>
      <c r="B60" s="132"/>
      <c r="C60" s="129">
        <v>4266</v>
      </c>
      <c r="D60" s="65" t="s">
        <v>87</v>
      </c>
      <c r="E60" s="74"/>
      <c r="F60" s="74"/>
      <c r="G60" s="74"/>
      <c r="H60" s="74">
        <f t="shared" si="1"/>
        <v>0</v>
      </c>
      <c r="I60" s="74">
        <f t="shared" si="2"/>
        <v>0</v>
      </c>
      <c r="J60" s="74"/>
      <c r="K60" s="74"/>
      <c r="L60" s="74"/>
    </row>
    <row r="61" spans="1:12" s="61" customFormat="1" ht="14.25">
      <c r="A61" s="134"/>
      <c r="B61" s="132"/>
      <c r="C61" s="129">
        <v>4267</v>
      </c>
      <c r="D61" s="65" t="s">
        <v>70</v>
      </c>
      <c r="E61" s="74">
        <v>744</v>
      </c>
      <c r="F61" s="74">
        <v>977</v>
      </c>
      <c r="G61" s="74">
        <v>977</v>
      </c>
      <c r="H61" s="74">
        <f t="shared" si="1"/>
        <v>0</v>
      </c>
      <c r="I61" s="74">
        <f t="shared" si="2"/>
        <v>233</v>
      </c>
      <c r="J61" s="74"/>
      <c r="K61" s="74">
        <v>977</v>
      </c>
      <c r="L61" s="74">
        <v>977</v>
      </c>
    </row>
    <row r="62" spans="1:12" s="61" customFormat="1" ht="14.25">
      <c r="A62" s="134"/>
      <c r="B62" s="132"/>
      <c r="C62" s="129">
        <v>4269</v>
      </c>
      <c r="D62" s="65" t="s">
        <v>40</v>
      </c>
      <c r="E62" s="74"/>
      <c r="F62" s="74"/>
      <c r="G62" s="74"/>
      <c r="H62" s="74">
        <f t="shared" si="1"/>
        <v>0</v>
      </c>
      <c r="I62" s="74">
        <f t="shared" si="2"/>
        <v>0</v>
      </c>
      <c r="J62" s="74"/>
      <c r="K62" s="74"/>
      <c r="L62" s="74"/>
    </row>
    <row r="63" spans="1:12" s="61" customFormat="1" ht="28.5">
      <c r="A63" s="134"/>
      <c r="B63" s="132"/>
      <c r="C63" s="129">
        <v>4511</v>
      </c>
      <c r="D63" s="63" t="s">
        <v>41</v>
      </c>
      <c r="E63" s="74"/>
      <c r="F63" s="74"/>
      <c r="G63" s="74"/>
      <c r="H63" s="74">
        <f t="shared" si="1"/>
        <v>0</v>
      </c>
      <c r="I63" s="74">
        <f t="shared" si="2"/>
        <v>0</v>
      </c>
      <c r="J63" s="74"/>
      <c r="K63" s="74"/>
      <c r="L63" s="74"/>
    </row>
    <row r="64" spans="1:12" s="62" customFormat="1" ht="28.5">
      <c r="A64" s="134"/>
      <c r="B64" s="132"/>
      <c r="C64" s="129">
        <v>4621</v>
      </c>
      <c r="D64" s="63" t="s">
        <v>42</v>
      </c>
      <c r="E64" s="74"/>
      <c r="F64" s="74"/>
      <c r="G64" s="74"/>
      <c r="H64" s="74">
        <f t="shared" si="1"/>
        <v>0</v>
      </c>
      <c r="I64" s="74">
        <f t="shared" si="2"/>
        <v>0</v>
      </c>
      <c r="J64" s="113"/>
      <c r="K64" s="74"/>
      <c r="L64" s="74"/>
    </row>
    <row r="65" spans="1:12" s="62" customFormat="1" ht="28.5">
      <c r="A65" s="134"/>
      <c r="B65" s="132"/>
      <c r="C65" s="129">
        <v>4631</v>
      </c>
      <c r="D65" s="63" t="s">
        <v>73</v>
      </c>
      <c r="E65" s="74"/>
      <c r="F65" s="74"/>
      <c r="G65" s="74"/>
      <c r="H65" s="74">
        <f t="shared" si="1"/>
        <v>0</v>
      </c>
      <c r="I65" s="74">
        <f t="shared" si="2"/>
        <v>0</v>
      </c>
      <c r="J65" s="113"/>
      <c r="K65" s="74"/>
      <c r="L65" s="74"/>
    </row>
    <row r="66" spans="1:12" s="62" customFormat="1" ht="21.75" customHeight="1">
      <c r="A66" s="134"/>
      <c r="B66" s="132"/>
      <c r="C66" s="129">
        <v>4632</v>
      </c>
      <c r="D66" s="63" t="s">
        <v>63</v>
      </c>
      <c r="E66" s="74"/>
      <c r="F66" s="74"/>
      <c r="G66" s="74"/>
      <c r="H66" s="74">
        <f t="shared" si="1"/>
        <v>0</v>
      </c>
      <c r="I66" s="74">
        <f t="shared" si="2"/>
        <v>0</v>
      </c>
      <c r="J66" s="74"/>
      <c r="K66" s="74"/>
      <c r="L66" s="74"/>
    </row>
    <row r="67" spans="1:12" s="62" customFormat="1" ht="42" customHeight="1">
      <c r="A67" s="134"/>
      <c r="B67" s="132"/>
      <c r="C67" s="129" t="s">
        <v>106</v>
      </c>
      <c r="D67" s="63" t="s">
        <v>107</v>
      </c>
      <c r="E67" s="74"/>
      <c r="F67" s="74"/>
      <c r="G67" s="74"/>
      <c r="H67" s="74"/>
      <c r="I67" s="74"/>
      <c r="J67" s="74"/>
      <c r="K67" s="74"/>
      <c r="L67" s="74"/>
    </row>
    <row r="68" spans="1:12" s="62" customFormat="1" ht="48.75" customHeight="1">
      <c r="A68" s="134"/>
      <c r="B68" s="132"/>
      <c r="C68" s="129">
        <v>4638</v>
      </c>
      <c r="D68" s="63" t="s">
        <v>109</v>
      </c>
      <c r="E68" s="74"/>
      <c r="F68" s="74"/>
      <c r="G68" s="74"/>
      <c r="H68" s="74">
        <f t="shared" si="1"/>
        <v>0</v>
      </c>
      <c r="I68" s="74">
        <f t="shared" si="2"/>
        <v>0</v>
      </c>
      <c r="J68" s="74"/>
      <c r="K68" s="74"/>
      <c r="L68" s="74"/>
    </row>
    <row r="69" spans="1:12" s="62" customFormat="1" ht="23.25" customHeight="1">
      <c r="A69" s="134"/>
      <c r="B69" s="132"/>
      <c r="C69" s="129" t="s">
        <v>75</v>
      </c>
      <c r="D69" s="63" t="s">
        <v>76</v>
      </c>
      <c r="E69" s="74"/>
      <c r="F69" s="74"/>
      <c r="G69" s="74"/>
      <c r="H69" s="74">
        <f t="shared" si="1"/>
        <v>0</v>
      </c>
      <c r="I69" s="74">
        <f t="shared" si="2"/>
        <v>0</v>
      </c>
      <c r="J69" s="74"/>
      <c r="K69" s="74"/>
      <c r="L69" s="74"/>
    </row>
    <row r="70" spans="1:12" s="62" customFormat="1" ht="42.75">
      <c r="A70" s="134"/>
      <c r="B70" s="132"/>
      <c r="C70" s="129" t="s">
        <v>123</v>
      </c>
      <c r="D70" s="63" t="s">
        <v>124</v>
      </c>
      <c r="E70" s="74"/>
      <c r="F70" s="74"/>
      <c r="G70" s="74"/>
      <c r="H70" s="74">
        <f>+G70-F70</f>
        <v>0</v>
      </c>
      <c r="I70" s="74">
        <f>G70-E70</f>
        <v>0</v>
      </c>
      <c r="J70" s="74"/>
      <c r="K70" s="74"/>
      <c r="L70" s="74"/>
    </row>
    <row r="71" spans="1:12" s="62" customFormat="1" ht="21" customHeight="1">
      <c r="A71" s="134"/>
      <c r="B71" s="132"/>
      <c r="C71" s="129">
        <v>4729</v>
      </c>
      <c r="D71" s="65" t="s">
        <v>43</v>
      </c>
      <c r="E71" s="78"/>
      <c r="F71" s="78"/>
      <c r="G71" s="74"/>
      <c r="H71" s="74">
        <f t="shared" si="1"/>
        <v>0</v>
      </c>
      <c r="I71" s="74">
        <f t="shared" si="2"/>
        <v>0</v>
      </c>
      <c r="J71" s="78"/>
      <c r="K71" s="74"/>
      <c r="L71" s="74"/>
    </row>
    <row r="72" spans="1:12" s="62" customFormat="1" ht="22.5" customHeight="1">
      <c r="A72" s="134"/>
      <c r="B72" s="132"/>
      <c r="C72" s="129">
        <v>4822</v>
      </c>
      <c r="D72" s="65" t="s">
        <v>44</v>
      </c>
      <c r="E72" s="78"/>
      <c r="F72" s="78"/>
      <c r="G72" s="74"/>
      <c r="H72" s="74">
        <f t="shared" si="1"/>
        <v>0</v>
      </c>
      <c r="I72" s="74">
        <f t="shared" si="2"/>
        <v>0</v>
      </c>
      <c r="J72" s="78"/>
      <c r="K72" s="74"/>
      <c r="L72" s="74"/>
    </row>
    <row r="73" spans="1:12" s="62" customFormat="1" ht="19.5" customHeight="1">
      <c r="A73" s="134"/>
      <c r="B73" s="132"/>
      <c r="C73" s="130">
        <v>4823</v>
      </c>
      <c r="D73" s="87" t="s">
        <v>45</v>
      </c>
      <c r="E73" s="88">
        <f>E75+E76+E77</f>
        <v>575.1</v>
      </c>
      <c r="F73" s="88">
        <f>F75+F76+F77</f>
        <v>792</v>
      </c>
      <c r="G73" s="88">
        <f>G75+G76+G77</f>
        <v>792</v>
      </c>
      <c r="H73" s="88">
        <f t="shared" si="1"/>
        <v>0</v>
      </c>
      <c r="I73" s="88">
        <f t="shared" si="2"/>
        <v>216.89999999999998</v>
      </c>
      <c r="J73" s="88"/>
      <c r="K73" s="88">
        <f>K75+K76+K77</f>
        <v>792</v>
      </c>
      <c r="L73" s="88">
        <f>L75+L76+L77</f>
        <v>792</v>
      </c>
    </row>
    <row r="74" spans="1:12" s="62" customFormat="1" ht="14.25">
      <c r="A74" s="134"/>
      <c r="B74" s="132"/>
      <c r="C74" s="129"/>
      <c r="D74" s="64" t="s">
        <v>48</v>
      </c>
      <c r="E74" s="78"/>
      <c r="F74" s="78"/>
      <c r="G74" s="74"/>
      <c r="H74" s="74">
        <f t="shared" si="1"/>
        <v>0</v>
      </c>
      <c r="I74" s="74">
        <f t="shared" si="2"/>
        <v>0</v>
      </c>
      <c r="K74" s="74"/>
      <c r="L74" s="74"/>
    </row>
    <row r="75" spans="1:12" s="61" customFormat="1" ht="27">
      <c r="A75" s="134"/>
      <c r="B75" s="132"/>
      <c r="C75" s="129"/>
      <c r="D75" s="64" t="s">
        <v>62</v>
      </c>
      <c r="E75" s="78">
        <v>165.1</v>
      </c>
      <c r="F75" s="78">
        <v>520</v>
      </c>
      <c r="G75" s="74">
        <v>180</v>
      </c>
      <c r="H75" s="74">
        <f t="shared" ref="H75:H90" si="3">+G75-F75</f>
        <v>-340</v>
      </c>
      <c r="I75" s="74">
        <f t="shared" ref="I75:I82" si="4">G75-E75</f>
        <v>14.900000000000006</v>
      </c>
      <c r="J75" s="78"/>
      <c r="K75" s="74">
        <v>180</v>
      </c>
      <c r="L75" s="74">
        <v>180</v>
      </c>
    </row>
    <row r="76" spans="1:12" ht="27.95" customHeight="1">
      <c r="A76" s="134"/>
      <c r="B76" s="132"/>
      <c r="C76" s="129"/>
      <c r="D76" s="64" t="s">
        <v>60</v>
      </c>
      <c r="E76" s="78">
        <v>272</v>
      </c>
      <c r="F76" s="74">
        <v>272</v>
      </c>
      <c r="G76" s="74">
        <v>612</v>
      </c>
      <c r="H76" s="74">
        <f t="shared" si="3"/>
        <v>340</v>
      </c>
      <c r="I76" s="74">
        <f t="shared" si="4"/>
        <v>340</v>
      </c>
      <c r="J76" s="78"/>
      <c r="K76" s="74">
        <v>612</v>
      </c>
      <c r="L76" s="74">
        <v>612</v>
      </c>
    </row>
    <row r="77" spans="1:12" ht="14.25">
      <c r="A77" s="134"/>
      <c r="B77" s="132"/>
      <c r="C77" s="129"/>
      <c r="D77" s="64" t="s">
        <v>61</v>
      </c>
      <c r="E77" s="78">
        <v>138</v>
      </c>
      <c r="F77" s="78"/>
      <c r="G77" s="74"/>
      <c r="H77" s="74">
        <f t="shared" si="3"/>
        <v>0</v>
      </c>
      <c r="I77" s="74">
        <f t="shared" si="4"/>
        <v>-138</v>
      </c>
      <c r="J77" s="78"/>
      <c r="K77" s="74"/>
      <c r="L77" s="74"/>
    </row>
    <row r="78" spans="1:12" ht="31.5" customHeight="1">
      <c r="A78" s="134"/>
      <c r="B78" s="132"/>
      <c r="C78" s="129" t="s">
        <v>86</v>
      </c>
      <c r="D78" s="65" t="s">
        <v>99</v>
      </c>
      <c r="E78" s="78"/>
      <c r="F78" s="78"/>
      <c r="G78" s="74"/>
      <c r="H78" s="74">
        <f t="shared" si="3"/>
        <v>0</v>
      </c>
      <c r="I78" s="74">
        <f t="shared" si="4"/>
        <v>0</v>
      </c>
      <c r="J78" s="78"/>
      <c r="K78" s="74"/>
      <c r="L78" s="74"/>
    </row>
    <row r="79" spans="1:12" ht="31.5" customHeight="1">
      <c r="A79" s="134"/>
      <c r="B79" s="132"/>
      <c r="C79" s="129">
        <v>4831</v>
      </c>
      <c r="D79" s="63" t="s">
        <v>125</v>
      </c>
      <c r="E79" s="78"/>
      <c r="F79" s="78"/>
      <c r="G79" s="74"/>
      <c r="H79" s="74">
        <f>+G79-F79</f>
        <v>0</v>
      </c>
      <c r="I79" s="74">
        <f>G79-E79</f>
        <v>0</v>
      </c>
      <c r="J79" s="78"/>
      <c r="K79" s="74"/>
      <c r="L79" s="74"/>
    </row>
    <row r="80" spans="1:12" ht="43.5" customHeight="1">
      <c r="A80" s="134"/>
      <c r="B80" s="132"/>
      <c r="C80" s="129">
        <v>4851</v>
      </c>
      <c r="D80" s="63" t="s">
        <v>126</v>
      </c>
      <c r="E80" s="78"/>
      <c r="F80" s="78"/>
      <c r="G80" s="74"/>
      <c r="H80" s="74">
        <f>+G80-F80</f>
        <v>0</v>
      </c>
      <c r="I80" s="74">
        <f>G80-E80</f>
        <v>0</v>
      </c>
      <c r="J80" s="78"/>
      <c r="K80" s="74"/>
      <c r="L80" s="74"/>
    </row>
    <row r="81" spans="1:12" s="75" customFormat="1" ht="19.5" customHeight="1">
      <c r="A81" s="134"/>
      <c r="B81" s="132"/>
      <c r="C81" s="129">
        <v>4861</v>
      </c>
      <c r="D81" s="65" t="s">
        <v>46</v>
      </c>
      <c r="E81" s="74"/>
      <c r="F81" s="74"/>
      <c r="G81" s="74"/>
      <c r="H81" s="74">
        <f>+G81-F81</f>
        <v>0</v>
      </c>
      <c r="I81" s="74">
        <f>G81-E81</f>
        <v>0</v>
      </c>
      <c r="J81" s="78"/>
      <c r="K81" s="74"/>
      <c r="L81" s="74"/>
    </row>
    <row r="82" spans="1:12" ht="19.5" customHeight="1">
      <c r="A82" s="135"/>
      <c r="B82" s="133"/>
      <c r="C82" s="129">
        <v>4891</v>
      </c>
      <c r="D82" s="65" t="s">
        <v>47</v>
      </c>
      <c r="E82" s="74"/>
      <c r="F82" s="74"/>
      <c r="G82" s="74"/>
      <c r="H82" s="74">
        <f t="shared" si="3"/>
        <v>0</v>
      </c>
      <c r="I82" s="74">
        <f t="shared" si="4"/>
        <v>0</v>
      </c>
      <c r="J82" s="74"/>
      <c r="K82" s="74"/>
      <c r="L82" s="74"/>
    </row>
    <row r="83" spans="1:12" ht="9.9499999999999993" customHeight="1">
      <c r="D83" s="86"/>
      <c r="E83" s="114"/>
      <c r="F83" s="114"/>
      <c r="G83" s="114"/>
      <c r="H83" s="114"/>
      <c r="I83" s="114"/>
      <c r="J83" s="114"/>
      <c r="K83" s="114"/>
      <c r="L83" s="114"/>
    </row>
    <row r="84" spans="1:12" s="18" customFormat="1" ht="28.5">
      <c r="A84" s="161" t="s">
        <v>91</v>
      </c>
      <c r="B84" s="161"/>
      <c r="C84" s="76"/>
      <c r="D84" s="22" t="s">
        <v>49</v>
      </c>
      <c r="E84" s="17">
        <f>SUM(E86:E90)</f>
        <v>0</v>
      </c>
      <c r="F84" s="17">
        <f>SUM(F86:F90)</f>
        <v>0</v>
      </c>
      <c r="G84" s="17">
        <f>SUM(G86:G90)</f>
        <v>0</v>
      </c>
      <c r="H84" s="17">
        <f>+G84-F84</f>
        <v>0</v>
      </c>
      <c r="I84" s="17">
        <f>G84-E84</f>
        <v>0</v>
      </c>
      <c r="J84" s="17"/>
      <c r="K84" s="17">
        <f>SUM(K86:K90)</f>
        <v>0</v>
      </c>
      <c r="L84" s="17">
        <f>SUM(L86:L90)</f>
        <v>0</v>
      </c>
    </row>
    <row r="85" spans="1:12" s="13" customFormat="1" ht="23.25" customHeight="1">
      <c r="A85" s="120" t="s">
        <v>92</v>
      </c>
      <c r="B85" s="120" t="s">
        <v>93</v>
      </c>
      <c r="C85" s="77"/>
      <c r="D85" s="10" t="s">
        <v>48</v>
      </c>
      <c r="E85" s="11"/>
      <c r="F85" s="11"/>
      <c r="G85" s="11"/>
      <c r="H85" s="11"/>
      <c r="I85" s="11"/>
      <c r="J85" s="11"/>
      <c r="K85" s="11"/>
      <c r="L85" s="11"/>
    </row>
    <row r="86" spans="1:12" s="21" customFormat="1" ht="15.75" customHeight="1">
      <c r="A86" s="136"/>
      <c r="B86" s="136"/>
      <c r="C86" s="54">
        <v>5121</v>
      </c>
      <c r="D86" s="14" t="s">
        <v>50</v>
      </c>
      <c r="E86" s="23"/>
      <c r="F86" s="23"/>
      <c r="G86" s="52"/>
      <c r="H86" s="52">
        <f t="shared" si="3"/>
        <v>0</v>
      </c>
      <c r="I86" s="52">
        <f>G86-E86</f>
        <v>0</v>
      </c>
      <c r="J86" s="23"/>
      <c r="K86" s="52"/>
      <c r="L86" s="52"/>
    </row>
    <row r="87" spans="1:12" s="21" customFormat="1" ht="15.75" customHeight="1">
      <c r="A87" s="134"/>
      <c r="B87" s="134"/>
      <c r="C87" s="54">
        <v>5122</v>
      </c>
      <c r="D87" s="14" t="s">
        <v>51</v>
      </c>
      <c r="E87" s="23"/>
      <c r="F87" s="23"/>
      <c r="G87" s="52"/>
      <c r="H87" s="52">
        <f t="shared" si="3"/>
        <v>0</v>
      </c>
      <c r="I87" s="52">
        <f>G87-E87</f>
        <v>0</v>
      </c>
      <c r="J87" s="23"/>
      <c r="K87" s="52"/>
      <c r="L87" s="52"/>
    </row>
    <row r="88" spans="1:12" s="21" customFormat="1" ht="14.25">
      <c r="A88" s="134"/>
      <c r="B88" s="134"/>
      <c r="C88" s="54">
        <v>5129</v>
      </c>
      <c r="D88" s="14" t="s">
        <v>52</v>
      </c>
      <c r="E88" s="23"/>
      <c r="F88" s="23"/>
      <c r="G88" s="52"/>
      <c r="H88" s="52">
        <f t="shared" si="3"/>
        <v>0</v>
      </c>
      <c r="I88" s="52">
        <f>G88-E88</f>
        <v>0</v>
      </c>
      <c r="J88" s="23"/>
      <c r="K88" s="52"/>
      <c r="L88" s="52"/>
    </row>
    <row r="89" spans="1:12" s="21" customFormat="1" ht="14.25">
      <c r="A89" s="134"/>
      <c r="B89" s="134"/>
      <c r="C89" s="54">
        <v>5131</v>
      </c>
      <c r="D89" s="14" t="s">
        <v>108</v>
      </c>
      <c r="E89" s="23"/>
      <c r="F89" s="23"/>
      <c r="G89" s="52"/>
      <c r="H89" s="52">
        <f>+G89-F89</f>
        <v>0</v>
      </c>
      <c r="I89" s="52">
        <f>G89-E89</f>
        <v>0</v>
      </c>
      <c r="J89" s="23"/>
      <c r="K89" s="52"/>
      <c r="L89" s="52"/>
    </row>
    <row r="90" spans="1:12" s="21" customFormat="1" ht="15.75" customHeight="1">
      <c r="A90" s="135"/>
      <c r="B90" s="135"/>
      <c r="C90" s="54">
        <v>5132</v>
      </c>
      <c r="D90" s="14" t="s">
        <v>53</v>
      </c>
      <c r="E90" s="23"/>
      <c r="F90" s="23"/>
      <c r="G90" s="52"/>
      <c r="H90" s="52">
        <f t="shared" si="3"/>
        <v>0</v>
      </c>
      <c r="I90" s="52">
        <f>G90-E90</f>
        <v>0</v>
      </c>
      <c r="J90" s="23"/>
      <c r="K90" s="52"/>
      <c r="L90" s="52"/>
    </row>
  </sheetData>
  <customSheetViews>
    <customSheetView guid="{EE5C0AFB-B96A-4C3C-885D-9A248AEB532B}" showPageBreaks="1" showRuler="0">
      <pageMargins left="0.18" right="0.17" top="0.28000000000000003" bottom="0.24" header="0.17" footer="0.19"/>
      <pageSetup paperSize="9" scale="80" orientation="landscape" verticalDpi="0" r:id="rId1"/>
      <headerFooter alignWithMargins="0"/>
    </customSheetView>
    <customSheetView guid="{D9EA75C0-4948-47E2-929C-5FF812E82023}" showRuler="0" topLeftCell="A52">
      <selection activeCell="C57" sqref="C57"/>
      <pageMargins left="0.75" right="0.75" top="0.28000000000000003" bottom="0.24" header="0.17" footer="0.19"/>
      <pageSetup paperSize="9" orientation="portrait" verticalDpi="0" r:id="rId2"/>
      <headerFooter alignWithMargins="0"/>
    </customSheetView>
  </customSheetViews>
  <mergeCells count="11">
    <mergeCell ref="B13:B14"/>
    <mergeCell ref="B15:B16"/>
    <mergeCell ref="B17:B18"/>
    <mergeCell ref="C7:D7"/>
    <mergeCell ref="A6:B6"/>
    <mergeCell ref="A2:H2"/>
    <mergeCell ref="A84:B84"/>
    <mergeCell ref="A7:B7"/>
    <mergeCell ref="D3:I3"/>
    <mergeCell ref="A10:A18"/>
    <mergeCell ref="B10:B12"/>
  </mergeCells>
  <phoneticPr fontId="1" type="noConversion"/>
  <conditionalFormatting sqref="C8:D8">
    <cfRule type="cellIs" dxfId="1" priority="7" stopIfTrue="1" operator="equal">
      <formula>0</formula>
    </cfRule>
  </conditionalFormatting>
  <conditionalFormatting sqref="D14:D15">
    <cfRule type="cellIs" dxfId="0" priority="3" stopIfTrue="1" operator="equal">
      <formula>0</formula>
    </cfRule>
  </conditionalFormatting>
  <pageMargins left="0.18" right="0.17" top="0.19" bottom="0.16" header="0.18" footer="0.16"/>
  <pageSetup paperSize="9" scale="80" orientation="landscape" verticalDpi="1200" r:id="rId3"/>
  <headerFooter alignWithMargins="0">
    <oddFooter>&amp;R&amp;8&amp;P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tabSelected="1" topLeftCell="B7" workbookViewId="0">
      <selection activeCell="E25" sqref="E25"/>
    </sheetView>
  </sheetViews>
  <sheetFormatPr defaultRowHeight="13.5"/>
  <cols>
    <col min="1" max="1" width="4.85546875" style="3" customWidth="1"/>
    <col min="2" max="2" width="49.42578125" style="4" customWidth="1"/>
    <col min="3" max="3" width="11.5703125" style="4" customWidth="1"/>
    <col min="4" max="4" width="10.28515625" style="4" customWidth="1"/>
    <col min="5" max="5" width="20.7109375" style="4" customWidth="1"/>
    <col min="6" max="6" width="8.42578125" style="4" bestFit="1" customWidth="1"/>
    <col min="7" max="7" width="20.85546875" style="4" customWidth="1"/>
    <col min="8" max="8" width="11" style="4" customWidth="1"/>
    <col min="9" max="9" width="21" style="4" customWidth="1"/>
    <col min="10" max="10" width="13.5703125" style="4" customWidth="1"/>
    <col min="11" max="16384" width="9.140625" style="4"/>
  </cols>
  <sheetData>
    <row r="1" spans="1:12" s="20" customFormat="1">
      <c r="A1" s="79"/>
      <c r="B1" s="2"/>
      <c r="C1" s="2"/>
      <c r="D1" s="2"/>
      <c r="E1" s="37"/>
      <c r="F1" s="37"/>
      <c r="G1" s="19"/>
      <c r="H1" s="19"/>
      <c r="I1" s="38" t="s">
        <v>83</v>
      </c>
    </row>
    <row r="2" spans="1:12" s="20" customFormat="1" ht="12.75" customHeight="1">
      <c r="A2" s="79"/>
      <c r="B2" s="2"/>
      <c r="C2" s="2"/>
      <c r="D2" s="2"/>
      <c r="E2" s="37"/>
      <c r="F2" s="37"/>
      <c r="G2" s="172" t="s">
        <v>4</v>
      </c>
      <c r="H2" s="172"/>
      <c r="I2" s="172"/>
    </row>
    <row r="3" spans="1:12" s="20" customFormat="1" ht="14.25" thickBot="1">
      <c r="A3" s="19"/>
      <c r="B3" s="44" t="s">
        <v>175</v>
      </c>
      <c r="C3" s="44"/>
      <c r="D3" s="44"/>
      <c r="E3" s="44"/>
      <c r="F3" s="138"/>
    </row>
    <row r="4" spans="1:12" s="43" customFormat="1" ht="17.25" customHeight="1">
      <c r="A4" s="19"/>
      <c r="B4" s="101" t="s">
        <v>5</v>
      </c>
      <c r="E4" s="94"/>
      <c r="F4" s="138"/>
      <c r="G4" s="42"/>
      <c r="H4" s="42"/>
      <c r="I4" s="42"/>
      <c r="J4" s="42"/>
      <c r="K4" s="42"/>
      <c r="L4" s="42"/>
    </row>
    <row r="5" spans="1:12" s="20" customFormat="1" ht="54.95" customHeight="1">
      <c r="A5" s="102" t="s">
        <v>119</v>
      </c>
      <c r="B5" s="104"/>
      <c r="C5" s="95"/>
      <c r="D5" s="95"/>
      <c r="E5" s="95"/>
      <c r="F5" s="95"/>
      <c r="G5" s="95"/>
      <c r="H5" s="95"/>
      <c r="I5" s="39"/>
    </row>
    <row r="6" spans="1:12" s="20" customFormat="1" ht="14.25" thickBot="1">
      <c r="A6" s="19"/>
      <c r="G6" s="82" t="s">
        <v>71</v>
      </c>
      <c r="H6" s="83"/>
    </row>
    <row r="7" spans="1:12" s="33" customFormat="1" ht="46.5" customHeight="1" thickBot="1">
      <c r="A7" s="96"/>
      <c r="B7" s="97"/>
      <c r="C7" s="98"/>
      <c r="D7" s="174" t="s">
        <v>120</v>
      </c>
      <c r="E7" s="175"/>
      <c r="F7" s="174" t="s">
        <v>121</v>
      </c>
      <c r="G7" s="175"/>
      <c r="H7" s="176" t="s">
        <v>122</v>
      </c>
      <c r="I7" s="177"/>
    </row>
    <row r="8" spans="1:12" s="35" customFormat="1" ht="55.5" customHeight="1" thickBot="1">
      <c r="A8" s="99" t="s">
        <v>1</v>
      </c>
      <c r="B8" s="96" t="s">
        <v>81</v>
      </c>
      <c r="C8" s="100" t="s">
        <v>82</v>
      </c>
      <c r="D8" s="89" t="s">
        <v>55</v>
      </c>
      <c r="E8" s="84" t="s">
        <v>97</v>
      </c>
      <c r="F8" s="89" t="s">
        <v>55</v>
      </c>
      <c r="G8" s="89" t="s">
        <v>97</v>
      </c>
      <c r="H8" s="89" t="s">
        <v>55</v>
      </c>
      <c r="I8" s="139" t="s">
        <v>97</v>
      </c>
    </row>
    <row r="9" spans="1:12" s="36" customFormat="1" thickBot="1">
      <c r="A9" s="46">
        <v>1</v>
      </c>
      <c r="B9" s="105">
        <v>2</v>
      </c>
      <c r="C9" s="45">
        <v>3</v>
      </c>
      <c r="D9" s="47">
        <v>4</v>
      </c>
      <c r="E9" s="47">
        <v>5</v>
      </c>
      <c r="F9" s="47">
        <v>6</v>
      </c>
      <c r="G9" s="47">
        <v>7</v>
      </c>
      <c r="H9" s="47">
        <v>8</v>
      </c>
      <c r="I9" s="47">
        <v>9</v>
      </c>
    </row>
    <row r="10" spans="1:12" s="48" customFormat="1" ht="22.7" customHeight="1">
      <c r="A10" s="90">
        <v>1</v>
      </c>
      <c r="B10" s="106" t="s">
        <v>16</v>
      </c>
      <c r="C10" s="91">
        <v>4212</v>
      </c>
      <c r="D10" s="91"/>
      <c r="E10" s="92">
        <f>SUM(E13:E15)</f>
        <v>11141.228999999999</v>
      </c>
      <c r="F10" s="92"/>
      <c r="G10" s="92">
        <f>SUM(G13:G15)</f>
        <v>11141.228999999999</v>
      </c>
      <c r="H10" s="92">
        <f>F10-D10</f>
        <v>0</v>
      </c>
      <c r="I10" s="92">
        <f>G10-E10</f>
        <v>0</v>
      </c>
    </row>
    <row r="11" spans="1:12" s="25" customFormat="1">
      <c r="A11" s="31"/>
      <c r="B11" s="93" t="s">
        <v>54</v>
      </c>
      <c r="C11" s="31"/>
      <c r="D11" s="31"/>
      <c r="E11" s="32"/>
      <c r="F11" s="32"/>
      <c r="G11" s="34"/>
      <c r="H11" s="34"/>
      <c r="I11" s="34"/>
    </row>
    <row r="12" spans="1:12" s="25" customFormat="1">
      <c r="A12" s="31"/>
      <c r="B12" s="107" t="s">
        <v>84</v>
      </c>
      <c r="C12" s="31"/>
      <c r="D12" s="31"/>
      <c r="E12" s="32"/>
      <c r="F12" s="32"/>
      <c r="G12" s="34"/>
      <c r="H12" s="34"/>
      <c r="I12" s="34"/>
    </row>
    <row r="13" spans="1:12" s="25" customFormat="1">
      <c r="A13" s="31">
        <v>1</v>
      </c>
      <c r="B13" s="150" t="s">
        <v>16</v>
      </c>
      <c r="C13" s="31" t="s">
        <v>0</v>
      </c>
      <c r="D13" s="148">
        <v>19946</v>
      </c>
      <c r="E13" s="32">
        <v>5310.0259999999998</v>
      </c>
      <c r="F13" s="31">
        <v>19946</v>
      </c>
      <c r="G13" s="32">
        <v>5310.0259999999998</v>
      </c>
      <c r="H13" s="32">
        <f t="shared" ref="H13:I16" si="0">F13-D13</f>
        <v>0</v>
      </c>
      <c r="I13" s="32">
        <f t="shared" si="0"/>
        <v>0</v>
      </c>
    </row>
    <row r="14" spans="1:12" s="25" customFormat="1">
      <c r="A14" s="31">
        <v>2</v>
      </c>
      <c r="B14" s="151" t="s">
        <v>130</v>
      </c>
      <c r="C14" s="31" t="s">
        <v>0</v>
      </c>
      <c r="D14" s="148">
        <v>40166.300000000003</v>
      </c>
      <c r="E14" s="32">
        <v>5831.2030000000004</v>
      </c>
      <c r="F14" s="31">
        <v>40166.300000000003</v>
      </c>
      <c r="G14" s="32">
        <v>5831.2030000000004</v>
      </c>
      <c r="H14" s="32">
        <f t="shared" si="0"/>
        <v>0</v>
      </c>
      <c r="I14" s="32">
        <f t="shared" si="0"/>
        <v>0</v>
      </c>
    </row>
    <row r="15" spans="1:12" s="25" customFormat="1">
      <c r="A15" s="31">
        <v>3</v>
      </c>
      <c r="B15" s="108"/>
      <c r="C15" s="31" t="s">
        <v>0</v>
      </c>
      <c r="D15" s="31"/>
      <c r="E15" s="32"/>
      <c r="F15" s="32"/>
      <c r="G15" s="32"/>
      <c r="H15" s="32">
        <f t="shared" si="0"/>
        <v>0</v>
      </c>
      <c r="I15" s="32">
        <f t="shared" si="0"/>
        <v>0</v>
      </c>
    </row>
    <row r="16" spans="1:12" s="48" customFormat="1" ht="23.25" customHeight="1">
      <c r="A16" s="90">
        <v>2</v>
      </c>
      <c r="B16" s="106" t="s">
        <v>17</v>
      </c>
      <c r="C16" s="91">
        <v>4213</v>
      </c>
      <c r="D16" s="91"/>
      <c r="E16" s="92">
        <f>SUM(E19:E20)</f>
        <v>1596</v>
      </c>
      <c r="F16" s="149"/>
      <c r="G16" s="92">
        <f>SUM(G19:G20)</f>
        <v>1596</v>
      </c>
      <c r="H16" s="92">
        <f t="shared" si="0"/>
        <v>0</v>
      </c>
      <c r="I16" s="92">
        <f t="shared" si="0"/>
        <v>0</v>
      </c>
    </row>
    <row r="17" spans="1:9" s="25" customFormat="1">
      <c r="A17" s="49"/>
      <c r="B17" s="93" t="s">
        <v>54</v>
      </c>
      <c r="C17" s="31"/>
      <c r="D17" s="31"/>
      <c r="E17" s="32"/>
      <c r="F17" s="148"/>
      <c r="G17" s="34"/>
      <c r="H17" s="34"/>
      <c r="I17" s="34"/>
    </row>
    <row r="18" spans="1:9" s="25" customFormat="1">
      <c r="A18" s="103"/>
      <c r="B18" s="107" t="s">
        <v>84</v>
      </c>
      <c r="C18" s="31"/>
      <c r="D18" s="31"/>
      <c r="E18" s="32"/>
      <c r="F18" s="148"/>
      <c r="G18" s="34"/>
      <c r="H18" s="34"/>
      <c r="I18" s="34"/>
    </row>
    <row r="19" spans="1:9" s="25" customFormat="1">
      <c r="A19" s="31">
        <v>1</v>
      </c>
      <c r="B19" s="145" t="s">
        <v>134</v>
      </c>
      <c r="C19" s="31" t="s">
        <v>0</v>
      </c>
      <c r="D19" s="31">
        <v>1</v>
      </c>
      <c r="E19" s="32">
        <v>1500</v>
      </c>
      <c r="F19" s="148">
        <v>1</v>
      </c>
      <c r="G19" s="32">
        <v>1500</v>
      </c>
      <c r="H19" s="32"/>
      <c r="I19" s="32">
        <f t="shared" ref="H19:I21" si="1">G19-E19</f>
        <v>0</v>
      </c>
    </row>
    <row r="20" spans="1:9" s="25" customFormat="1">
      <c r="A20" s="31">
        <v>2</v>
      </c>
      <c r="B20" s="146" t="s">
        <v>135</v>
      </c>
      <c r="C20" s="31" t="s">
        <v>0</v>
      </c>
      <c r="D20" s="31">
        <v>1</v>
      </c>
      <c r="E20" s="32">
        <v>96</v>
      </c>
      <c r="F20" s="148">
        <v>1</v>
      </c>
      <c r="G20" s="32">
        <v>96</v>
      </c>
      <c r="H20" s="32"/>
      <c r="I20" s="32">
        <f t="shared" si="1"/>
        <v>0</v>
      </c>
    </row>
    <row r="21" spans="1:9" s="48" customFormat="1" ht="23.25" customHeight="1">
      <c r="A21" s="90">
        <v>3</v>
      </c>
      <c r="B21" s="106" t="s">
        <v>19</v>
      </c>
      <c r="C21" s="91">
        <v>4214</v>
      </c>
      <c r="D21" s="91"/>
      <c r="E21" s="92">
        <f>SUM(E24:E26)</f>
        <v>5556.9</v>
      </c>
      <c r="F21" s="149"/>
      <c r="G21" s="92">
        <f>SUM(G24:G26)</f>
        <v>5556.9</v>
      </c>
      <c r="H21" s="92">
        <f t="shared" si="1"/>
        <v>0</v>
      </c>
      <c r="I21" s="92">
        <f t="shared" si="1"/>
        <v>0</v>
      </c>
    </row>
    <row r="22" spans="1:9" s="25" customFormat="1">
      <c r="A22" s="49"/>
      <c r="B22" s="93" t="s">
        <v>54</v>
      </c>
      <c r="C22" s="31"/>
      <c r="D22" s="31"/>
      <c r="E22" s="32"/>
      <c r="F22" s="148"/>
      <c r="G22" s="34"/>
      <c r="H22" s="34"/>
      <c r="I22" s="34"/>
    </row>
    <row r="23" spans="1:9" s="25" customFormat="1">
      <c r="A23" s="103"/>
      <c r="B23" s="107" t="s">
        <v>84</v>
      </c>
      <c r="C23" s="31"/>
      <c r="D23" s="31"/>
      <c r="E23" s="32"/>
      <c r="F23" s="148"/>
      <c r="G23" s="34"/>
      <c r="H23" s="34"/>
      <c r="I23" s="34"/>
    </row>
    <row r="24" spans="1:9" s="25" customFormat="1">
      <c r="A24" s="31">
        <v>1</v>
      </c>
      <c r="B24" s="145" t="s">
        <v>131</v>
      </c>
      <c r="C24" s="31" t="s">
        <v>0</v>
      </c>
      <c r="D24" s="31">
        <v>1</v>
      </c>
      <c r="E24" s="32">
        <v>2000</v>
      </c>
      <c r="F24" s="148">
        <v>1</v>
      </c>
      <c r="G24" s="32">
        <v>2000</v>
      </c>
      <c r="H24" s="32">
        <f t="shared" ref="H24:I26" si="2">F24-D24</f>
        <v>0</v>
      </c>
      <c r="I24" s="32">
        <f t="shared" si="2"/>
        <v>0</v>
      </c>
    </row>
    <row r="25" spans="1:9" s="25" customFormat="1">
      <c r="A25" s="31">
        <v>2</v>
      </c>
      <c r="B25" s="146" t="s">
        <v>132</v>
      </c>
      <c r="C25" s="31" t="s">
        <v>0</v>
      </c>
      <c r="D25" s="31">
        <v>1</v>
      </c>
      <c r="E25" s="32">
        <v>3356.9</v>
      </c>
      <c r="F25" s="148">
        <v>1</v>
      </c>
      <c r="G25" s="32">
        <v>3356.9</v>
      </c>
      <c r="H25" s="32">
        <f t="shared" si="2"/>
        <v>0</v>
      </c>
      <c r="I25" s="32">
        <f t="shared" si="2"/>
        <v>0</v>
      </c>
    </row>
    <row r="26" spans="1:9" s="25" customFormat="1">
      <c r="A26" s="31">
        <v>3</v>
      </c>
      <c r="B26" s="146" t="s">
        <v>133</v>
      </c>
      <c r="C26" s="31" t="s">
        <v>0</v>
      </c>
      <c r="D26" s="31">
        <v>1</v>
      </c>
      <c r="E26" s="32">
        <v>200</v>
      </c>
      <c r="F26" s="148">
        <v>1</v>
      </c>
      <c r="G26" s="32">
        <v>200</v>
      </c>
      <c r="H26" s="32">
        <f t="shared" si="2"/>
        <v>0</v>
      </c>
      <c r="I26" s="32">
        <f t="shared" si="2"/>
        <v>0</v>
      </c>
    </row>
    <row r="27" spans="1:9" s="48" customFormat="1" ht="23.25" customHeight="1">
      <c r="A27" s="90" t="s">
        <v>67</v>
      </c>
      <c r="B27" s="106" t="s">
        <v>20</v>
      </c>
      <c r="C27" s="91">
        <v>4215</v>
      </c>
      <c r="D27" s="91"/>
      <c r="E27" s="92">
        <f>SUM(E30:E30)</f>
        <v>650</v>
      </c>
      <c r="F27" s="149"/>
      <c r="G27" s="92">
        <f>SUM(G30:G30)</f>
        <v>650</v>
      </c>
      <c r="H27" s="92">
        <f>F27-D27</f>
        <v>0</v>
      </c>
      <c r="I27" s="92">
        <f>G27-E27</f>
        <v>0</v>
      </c>
    </row>
    <row r="28" spans="1:9" s="25" customFormat="1">
      <c r="A28" s="49"/>
      <c r="B28" s="93" t="s">
        <v>54</v>
      </c>
      <c r="C28" s="31"/>
      <c r="D28" s="31"/>
      <c r="E28" s="32"/>
      <c r="F28" s="148"/>
      <c r="G28" s="34"/>
      <c r="H28" s="34"/>
      <c r="I28" s="34"/>
    </row>
    <row r="29" spans="1:9" s="25" customFormat="1">
      <c r="A29" s="103"/>
      <c r="B29" s="107" t="s">
        <v>84</v>
      </c>
      <c r="C29" s="31"/>
      <c r="D29" s="31"/>
      <c r="E29" s="32"/>
      <c r="F29" s="148"/>
      <c r="G29" s="34"/>
      <c r="H29" s="34"/>
      <c r="I29" s="34"/>
    </row>
    <row r="30" spans="1:9" s="25" customFormat="1">
      <c r="A30" s="31">
        <v>1</v>
      </c>
      <c r="B30" s="145" t="s">
        <v>136</v>
      </c>
      <c r="C30" s="31" t="s">
        <v>0</v>
      </c>
      <c r="D30" s="31">
        <v>1</v>
      </c>
      <c r="E30" s="32">
        <v>650</v>
      </c>
      <c r="F30" s="148">
        <v>1</v>
      </c>
      <c r="G30" s="32">
        <v>650</v>
      </c>
      <c r="H30" s="32">
        <f>F30-D30</f>
        <v>0</v>
      </c>
      <c r="I30" s="32">
        <f>G30-E30</f>
        <v>0</v>
      </c>
    </row>
    <row r="31" spans="1:9" s="48" customFormat="1" ht="23.25" customHeight="1">
      <c r="A31" s="90" t="s">
        <v>67</v>
      </c>
      <c r="B31" s="106" t="s">
        <v>25</v>
      </c>
      <c r="C31" s="91">
        <v>4231</v>
      </c>
      <c r="D31" s="91"/>
      <c r="E31" s="92">
        <f>SUM(E34:E34)</f>
        <v>300</v>
      </c>
      <c r="F31" s="149"/>
      <c r="G31" s="92">
        <f>SUM(G34:G34)</f>
        <v>300</v>
      </c>
      <c r="H31" s="92">
        <f>F31-D31</f>
        <v>0</v>
      </c>
      <c r="I31" s="92">
        <f>G31-E31</f>
        <v>0</v>
      </c>
    </row>
    <row r="32" spans="1:9" s="25" customFormat="1">
      <c r="A32" s="49"/>
      <c r="B32" s="93" t="s">
        <v>54</v>
      </c>
      <c r="C32" s="31"/>
      <c r="D32" s="31"/>
      <c r="E32" s="32"/>
      <c r="F32" s="148"/>
      <c r="G32" s="34"/>
      <c r="H32" s="34"/>
      <c r="I32" s="34"/>
    </row>
    <row r="33" spans="1:9" s="25" customFormat="1">
      <c r="A33" s="103"/>
      <c r="B33" s="107" t="s">
        <v>84</v>
      </c>
      <c r="C33" s="31"/>
      <c r="D33" s="31"/>
      <c r="E33" s="32"/>
      <c r="F33" s="148"/>
      <c r="G33" s="34"/>
      <c r="H33" s="34"/>
      <c r="I33" s="34"/>
    </row>
    <row r="34" spans="1:9" s="25" customFormat="1">
      <c r="A34" s="31">
        <v>1</v>
      </c>
      <c r="B34" s="145" t="s">
        <v>137</v>
      </c>
      <c r="C34" s="31" t="s">
        <v>0</v>
      </c>
      <c r="D34" s="31">
        <v>1</v>
      </c>
      <c r="E34" s="32">
        <v>300</v>
      </c>
      <c r="F34" s="148">
        <v>1</v>
      </c>
      <c r="G34" s="32">
        <v>300</v>
      </c>
      <c r="H34" s="32">
        <f>F34-D34</f>
        <v>0</v>
      </c>
      <c r="I34" s="32">
        <f>G34-E34</f>
        <v>0</v>
      </c>
    </row>
    <row r="35" spans="1:9" s="48" customFormat="1" ht="23.25" customHeight="1">
      <c r="A35" s="90" t="s">
        <v>67</v>
      </c>
      <c r="B35" s="106" t="s">
        <v>26</v>
      </c>
      <c r="C35" s="91">
        <v>4232</v>
      </c>
      <c r="D35" s="91"/>
      <c r="E35" s="92">
        <f>SUM(E38:E39)</f>
        <v>1020</v>
      </c>
      <c r="F35" s="149"/>
      <c r="G35" s="92">
        <f>SUM(G38:G39)</f>
        <v>1020</v>
      </c>
      <c r="H35" s="92">
        <f>F35-D35</f>
        <v>0</v>
      </c>
      <c r="I35" s="92">
        <f>G35-E35</f>
        <v>0</v>
      </c>
    </row>
    <row r="36" spans="1:9" s="25" customFormat="1">
      <c r="A36" s="49"/>
      <c r="B36" s="93" t="s">
        <v>54</v>
      </c>
      <c r="C36" s="31"/>
      <c r="D36" s="31"/>
      <c r="E36" s="32"/>
      <c r="F36" s="148"/>
      <c r="G36" s="34"/>
      <c r="H36" s="34"/>
      <c r="I36" s="34"/>
    </row>
    <row r="37" spans="1:9" s="25" customFormat="1">
      <c r="A37" s="103"/>
      <c r="B37" s="107" t="s">
        <v>84</v>
      </c>
      <c r="C37" s="31"/>
      <c r="D37" s="31"/>
      <c r="E37" s="32"/>
      <c r="F37" s="148"/>
      <c r="G37" s="34"/>
      <c r="H37" s="34"/>
      <c r="I37" s="34"/>
    </row>
    <row r="38" spans="1:9" s="25" customFormat="1">
      <c r="A38" s="31">
        <v>1</v>
      </c>
      <c r="B38" s="147" t="s">
        <v>138</v>
      </c>
      <c r="C38" s="31" t="s">
        <v>0</v>
      </c>
      <c r="D38" s="31">
        <v>1</v>
      </c>
      <c r="E38" s="32">
        <v>300</v>
      </c>
      <c r="F38" s="148">
        <v>1</v>
      </c>
      <c r="G38" s="32">
        <v>300</v>
      </c>
      <c r="H38" s="32">
        <f t="shared" ref="H38:I40" si="3">F38-D38</f>
        <v>0</v>
      </c>
      <c r="I38" s="32">
        <f t="shared" si="3"/>
        <v>0</v>
      </c>
    </row>
    <row r="39" spans="1:9" s="25" customFormat="1">
      <c r="A39" s="31">
        <v>2</v>
      </c>
      <c r="B39" s="147" t="s">
        <v>139</v>
      </c>
      <c r="C39" s="31" t="s">
        <v>0</v>
      </c>
      <c r="D39" s="31">
        <v>1</v>
      </c>
      <c r="E39" s="32">
        <v>720</v>
      </c>
      <c r="F39" s="148">
        <v>1</v>
      </c>
      <c r="G39" s="32">
        <v>720</v>
      </c>
      <c r="H39" s="32">
        <f t="shared" si="3"/>
        <v>0</v>
      </c>
      <c r="I39" s="32">
        <f t="shared" si="3"/>
        <v>0</v>
      </c>
    </row>
    <row r="40" spans="1:9" s="48" customFormat="1" ht="23.25" customHeight="1">
      <c r="A40" s="90" t="s">
        <v>67</v>
      </c>
      <c r="B40" s="106" t="s">
        <v>27</v>
      </c>
      <c r="C40" s="91">
        <v>4234</v>
      </c>
      <c r="D40" s="91"/>
      <c r="E40" s="92">
        <f>SUM(E43:E45)</f>
        <v>2160.4</v>
      </c>
      <c r="F40" s="149"/>
      <c r="G40" s="92">
        <f>SUM(G43:G45)</f>
        <v>2160.4</v>
      </c>
      <c r="H40" s="92">
        <f t="shared" si="3"/>
        <v>0</v>
      </c>
      <c r="I40" s="92">
        <f t="shared" si="3"/>
        <v>0</v>
      </c>
    </row>
    <row r="41" spans="1:9" s="25" customFormat="1">
      <c r="A41" s="49"/>
      <c r="B41" s="93" t="s">
        <v>54</v>
      </c>
      <c r="C41" s="31"/>
      <c r="D41" s="31"/>
      <c r="E41" s="32"/>
      <c r="F41" s="148"/>
      <c r="G41" s="34"/>
      <c r="H41" s="34"/>
      <c r="I41" s="34"/>
    </row>
    <row r="42" spans="1:9" s="25" customFormat="1">
      <c r="A42" s="103"/>
      <c r="B42" s="107" t="s">
        <v>84</v>
      </c>
      <c r="C42" s="31"/>
      <c r="D42" s="31"/>
      <c r="E42" s="32"/>
      <c r="F42" s="148"/>
      <c r="G42" s="34"/>
      <c r="H42" s="34"/>
      <c r="I42" s="34"/>
    </row>
    <row r="43" spans="1:9" s="25" customFormat="1">
      <c r="A43" s="31">
        <v>1</v>
      </c>
      <c r="B43" s="150" t="s">
        <v>140</v>
      </c>
      <c r="C43" s="31" t="s">
        <v>0</v>
      </c>
      <c r="D43" s="31">
        <v>2634</v>
      </c>
      <c r="E43" s="32">
        <v>665.4</v>
      </c>
      <c r="F43" s="148">
        <v>2634</v>
      </c>
      <c r="G43" s="32">
        <v>665.4</v>
      </c>
      <c r="H43" s="32">
        <f t="shared" ref="H43:I45" si="4">F43-D43</f>
        <v>0</v>
      </c>
      <c r="I43" s="32">
        <f t="shared" si="4"/>
        <v>0</v>
      </c>
    </row>
    <row r="44" spans="1:9" s="25" customFormat="1">
      <c r="A44" s="31">
        <v>2</v>
      </c>
      <c r="B44" s="146" t="s">
        <v>141</v>
      </c>
      <c r="C44" s="31" t="s">
        <v>0</v>
      </c>
      <c r="D44" s="31">
        <v>1</v>
      </c>
      <c r="E44" s="32">
        <v>995</v>
      </c>
      <c r="F44" s="148">
        <v>1</v>
      </c>
      <c r="G44" s="32">
        <v>995</v>
      </c>
      <c r="H44" s="32">
        <f t="shared" si="4"/>
        <v>0</v>
      </c>
      <c r="I44" s="32">
        <f t="shared" si="4"/>
        <v>0</v>
      </c>
    </row>
    <row r="45" spans="1:9" s="25" customFormat="1">
      <c r="A45" s="31">
        <v>3</v>
      </c>
      <c r="B45" s="146" t="s">
        <v>142</v>
      </c>
      <c r="C45" s="31" t="s">
        <v>0</v>
      </c>
      <c r="D45" s="31">
        <v>1</v>
      </c>
      <c r="E45" s="32">
        <v>500</v>
      </c>
      <c r="F45" s="148">
        <v>1</v>
      </c>
      <c r="G45" s="32">
        <v>500</v>
      </c>
      <c r="H45" s="32">
        <f t="shared" si="4"/>
        <v>0</v>
      </c>
      <c r="I45" s="32">
        <f t="shared" si="4"/>
        <v>0</v>
      </c>
    </row>
    <row r="46" spans="1:9" s="48" customFormat="1" ht="23.25" customHeight="1">
      <c r="A46" s="90" t="s">
        <v>67</v>
      </c>
      <c r="B46" s="106" t="s">
        <v>143</v>
      </c>
      <c r="C46" s="91">
        <v>4237</v>
      </c>
      <c r="D46" s="91"/>
      <c r="E46" s="92">
        <f>SUM(E49:E49)</f>
        <v>15790</v>
      </c>
      <c r="F46" s="149"/>
      <c r="G46" s="92">
        <f>SUM(G49:G49)</f>
        <v>15790</v>
      </c>
      <c r="H46" s="92">
        <f>F46-D46</f>
        <v>0</v>
      </c>
      <c r="I46" s="92">
        <f>G46-E46</f>
        <v>0</v>
      </c>
    </row>
    <row r="47" spans="1:9" s="25" customFormat="1">
      <c r="A47" s="49"/>
      <c r="B47" s="93" t="s">
        <v>54</v>
      </c>
      <c r="C47" s="31"/>
      <c r="D47" s="31"/>
      <c r="E47" s="32"/>
      <c r="F47" s="148"/>
      <c r="G47" s="34"/>
      <c r="H47" s="34"/>
      <c r="I47" s="34"/>
    </row>
    <row r="48" spans="1:9" s="25" customFormat="1">
      <c r="A48" s="103"/>
      <c r="B48" s="107" t="s">
        <v>84</v>
      </c>
      <c r="C48" s="31"/>
      <c r="D48" s="31"/>
      <c r="E48" s="32"/>
      <c r="F48" s="148"/>
      <c r="G48" s="34"/>
      <c r="H48" s="34"/>
      <c r="I48" s="34"/>
    </row>
    <row r="49" spans="1:9" s="25" customFormat="1">
      <c r="A49" s="31">
        <v>1</v>
      </c>
      <c r="B49" s="147" t="s">
        <v>144</v>
      </c>
      <c r="C49" s="31" t="s">
        <v>0</v>
      </c>
      <c r="D49" s="31">
        <v>1</v>
      </c>
      <c r="E49" s="32">
        <v>15790</v>
      </c>
      <c r="F49" s="148">
        <v>1</v>
      </c>
      <c r="G49" s="32">
        <v>15790</v>
      </c>
      <c r="H49" s="32">
        <f>F49-D49</f>
        <v>0</v>
      </c>
      <c r="I49" s="32">
        <f>G49-E49</f>
        <v>0</v>
      </c>
    </row>
    <row r="50" spans="1:9" s="48" customFormat="1" ht="23.25" customHeight="1">
      <c r="A50" s="90" t="s">
        <v>67</v>
      </c>
      <c r="B50" s="106" t="s">
        <v>145</v>
      </c>
      <c r="C50" s="91">
        <v>4241</v>
      </c>
      <c r="D50" s="91"/>
      <c r="E50" s="92">
        <f>SUM(E53:E53)</f>
        <v>200</v>
      </c>
      <c r="F50" s="149"/>
      <c r="G50" s="92">
        <f>SUM(G53:G53)</f>
        <v>200</v>
      </c>
      <c r="H50" s="92">
        <f>F50-D50</f>
        <v>0</v>
      </c>
      <c r="I50" s="92">
        <f>G50-E50</f>
        <v>0</v>
      </c>
    </row>
    <row r="51" spans="1:9" s="25" customFormat="1">
      <c r="A51" s="49"/>
      <c r="B51" s="93" t="s">
        <v>54</v>
      </c>
      <c r="C51" s="31"/>
      <c r="D51" s="31"/>
      <c r="E51" s="32"/>
      <c r="F51" s="148"/>
      <c r="G51" s="34"/>
      <c r="H51" s="34"/>
      <c r="I51" s="34"/>
    </row>
    <row r="52" spans="1:9" s="25" customFormat="1">
      <c r="A52" s="103"/>
      <c r="B52" s="107" t="s">
        <v>84</v>
      </c>
      <c r="C52" s="31"/>
      <c r="D52" s="31"/>
      <c r="E52" s="32"/>
      <c r="F52" s="148"/>
      <c r="G52" s="34"/>
      <c r="H52" s="34"/>
      <c r="I52" s="34"/>
    </row>
    <row r="53" spans="1:9" s="25" customFormat="1" ht="25.5">
      <c r="A53" s="31">
        <v>1</v>
      </c>
      <c r="B53" s="147" t="s">
        <v>146</v>
      </c>
      <c r="C53" s="31" t="s">
        <v>0</v>
      </c>
      <c r="D53" s="31">
        <v>1</v>
      </c>
      <c r="E53" s="32">
        <v>200</v>
      </c>
      <c r="F53" s="148">
        <v>1</v>
      </c>
      <c r="G53" s="32">
        <v>200</v>
      </c>
      <c r="H53" s="32">
        <f>F53-D53</f>
        <v>0</v>
      </c>
      <c r="I53" s="32">
        <f>G53-E53</f>
        <v>0</v>
      </c>
    </row>
    <row r="54" spans="1:9" s="48" customFormat="1" ht="23.25" customHeight="1">
      <c r="A54" s="90" t="s">
        <v>67</v>
      </c>
      <c r="B54" s="90" t="s">
        <v>147</v>
      </c>
      <c r="C54" s="91">
        <v>4251</v>
      </c>
      <c r="D54" s="91"/>
      <c r="E54" s="92">
        <f>SUM(E57:E57)</f>
        <v>1000</v>
      </c>
      <c r="F54" s="149"/>
      <c r="G54" s="92">
        <f>SUM(G57:G57)</f>
        <v>3000</v>
      </c>
      <c r="H54" s="92">
        <f>F54-D54</f>
        <v>0</v>
      </c>
      <c r="I54" s="92">
        <f>G54-E54</f>
        <v>2000</v>
      </c>
    </row>
    <row r="55" spans="1:9" s="25" customFormat="1">
      <c r="A55" s="49"/>
      <c r="B55" s="93" t="s">
        <v>54</v>
      </c>
      <c r="C55" s="31"/>
      <c r="D55" s="31"/>
      <c r="E55" s="32"/>
      <c r="F55" s="148"/>
      <c r="G55" s="34"/>
      <c r="H55" s="34"/>
      <c r="I55" s="34"/>
    </row>
    <row r="56" spans="1:9" s="25" customFormat="1">
      <c r="A56" s="103"/>
      <c r="B56" s="107" t="s">
        <v>84</v>
      </c>
      <c r="C56" s="31"/>
      <c r="D56" s="31"/>
      <c r="E56" s="32"/>
      <c r="F56" s="148"/>
      <c r="G56" s="34"/>
      <c r="H56" s="34"/>
      <c r="I56" s="34"/>
    </row>
    <row r="57" spans="1:9" s="25" customFormat="1">
      <c r="A57" s="31">
        <v>1</v>
      </c>
      <c r="B57" s="145" t="s">
        <v>148</v>
      </c>
      <c r="C57" s="31" t="s">
        <v>0</v>
      </c>
      <c r="D57" s="31">
        <v>1</v>
      </c>
      <c r="E57" s="32">
        <v>1000</v>
      </c>
      <c r="F57" s="148">
        <v>1</v>
      </c>
      <c r="G57" s="32">
        <v>3000</v>
      </c>
      <c r="H57" s="32">
        <f>F57-D57</f>
        <v>0</v>
      </c>
      <c r="I57" s="32">
        <f>G57-E57</f>
        <v>2000</v>
      </c>
    </row>
    <row r="58" spans="1:9" s="48" customFormat="1" ht="23.25" customHeight="1">
      <c r="A58" s="90" t="s">
        <v>67</v>
      </c>
      <c r="B58" s="90" t="s">
        <v>149</v>
      </c>
      <c r="C58" s="91">
        <v>4252</v>
      </c>
      <c r="D58" s="91"/>
      <c r="E58" s="92">
        <f>SUM(E61:E62)</f>
        <v>1900</v>
      </c>
      <c r="F58" s="149"/>
      <c r="G58" s="92">
        <f>SUM(G61:G62)</f>
        <v>1900</v>
      </c>
      <c r="H58" s="92">
        <f>F58-D58</f>
        <v>0</v>
      </c>
      <c r="I58" s="92">
        <f>G58-E58</f>
        <v>0</v>
      </c>
    </row>
    <row r="59" spans="1:9" s="25" customFormat="1">
      <c r="A59" s="49"/>
      <c r="B59" s="93" t="s">
        <v>54</v>
      </c>
      <c r="C59" s="31"/>
      <c r="D59" s="31"/>
      <c r="E59" s="32"/>
      <c r="F59" s="148"/>
      <c r="G59" s="34"/>
      <c r="H59" s="34"/>
      <c r="I59" s="34"/>
    </row>
    <row r="60" spans="1:9" s="25" customFormat="1">
      <c r="A60" s="103"/>
      <c r="B60" s="107" t="s">
        <v>84</v>
      </c>
      <c r="C60" s="31"/>
      <c r="D60" s="31"/>
      <c r="E60" s="32"/>
      <c r="F60" s="148"/>
      <c r="G60" s="34"/>
      <c r="H60" s="34"/>
      <c r="I60" s="34"/>
    </row>
    <row r="61" spans="1:9" s="25" customFormat="1">
      <c r="A61" s="31">
        <v>1</v>
      </c>
      <c r="B61" s="145" t="s">
        <v>150</v>
      </c>
      <c r="C61" s="31" t="s">
        <v>0</v>
      </c>
      <c r="D61" s="31">
        <v>1</v>
      </c>
      <c r="E61" s="32">
        <v>950</v>
      </c>
      <c r="F61" s="148">
        <v>1</v>
      </c>
      <c r="G61" s="32">
        <v>950</v>
      </c>
      <c r="H61" s="32">
        <f t="shared" ref="H61:I63" si="5">F61-D61</f>
        <v>0</v>
      </c>
      <c r="I61" s="32">
        <f t="shared" si="5"/>
        <v>0</v>
      </c>
    </row>
    <row r="62" spans="1:9" s="25" customFormat="1">
      <c r="A62" s="31">
        <v>2</v>
      </c>
      <c r="B62" s="145" t="s">
        <v>151</v>
      </c>
      <c r="C62" s="31" t="s">
        <v>0</v>
      </c>
      <c r="D62" s="31">
        <v>1</v>
      </c>
      <c r="E62" s="32">
        <v>950</v>
      </c>
      <c r="F62" s="148">
        <v>1</v>
      </c>
      <c r="G62" s="32">
        <v>950</v>
      </c>
      <c r="H62" s="32">
        <f t="shared" si="5"/>
        <v>0</v>
      </c>
      <c r="I62" s="32">
        <f t="shared" si="5"/>
        <v>0</v>
      </c>
    </row>
    <row r="63" spans="1:9" s="48" customFormat="1" ht="23.25" customHeight="1">
      <c r="A63" s="90" t="s">
        <v>67</v>
      </c>
      <c r="B63" s="90" t="s">
        <v>152</v>
      </c>
      <c r="C63" s="91">
        <v>4261</v>
      </c>
      <c r="D63" s="91"/>
      <c r="E63" s="92">
        <f>SUM(E66:E77)</f>
        <v>1953.5</v>
      </c>
      <c r="F63" s="92"/>
      <c r="G63" s="92">
        <f>SUM(G66:G77)</f>
        <v>1953.5</v>
      </c>
      <c r="H63" s="92">
        <f t="shared" si="5"/>
        <v>0</v>
      </c>
      <c r="I63" s="92">
        <f t="shared" si="5"/>
        <v>0</v>
      </c>
    </row>
    <row r="64" spans="1:9" s="25" customFormat="1">
      <c r="A64" s="49"/>
      <c r="B64" s="93" t="s">
        <v>54</v>
      </c>
      <c r="C64" s="31"/>
      <c r="D64" s="31"/>
      <c r="E64" s="32"/>
      <c r="F64" s="32"/>
      <c r="G64" s="34"/>
      <c r="H64" s="34"/>
      <c r="I64" s="34"/>
    </row>
    <row r="65" spans="1:9" s="25" customFormat="1">
      <c r="A65" s="103"/>
      <c r="B65" s="107" t="s">
        <v>84</v>
      </c>
      <c r="C65" s="31"/>
      <c r="D65" s="31"/>
      <c r="E65" s="32"/>
      <c r="F65" s="32"/>
      <c r="G65" s="34"/>
      <c r="H65" s="34"/>
      <c r="I65" s="34"/>
    </row>
    <row r="66" spans="1:9" s="25" customFormat="1">
      <c r="A66" s="103">
        <v>1</v>
      </c>
      <c r="B66" s="147" t="s">
        <v>153</v>
      </c>
      <c r="C66" s="31" t="s">
        <v>0</v>
      </c>
      <c r="D66" s="31">
        <v>20</v>
      </c>
      <c r="E66" s="32">
        <v>7</v>
      </c>
      <c r="F66" s="148">
        <v>20</v>
      </c>
      <c r="G66" s="32">
        <v>7</v>
      </c>
      <c r="H66" s="32">
        <f t="shared" ref="H66:I77" si="6">F66-D66</f>
        <v>0</v>
      </c>
      <c r="I66" s="34"/>
    </row>
    <row r="67" spans="1:9" s="25" customFormat="1">
      <c r="A67" s="103">
        <v>2</v>
      </c>
      <c r="B67" s="147" t="s">
        <v>154</v>
      </c>
      <c r="C67" s="31" t="s">
        <v>0</v>
      </c>
      <c r="D67" s="31">
        <v>10</v>
      </c>
      <c r="E67" s="32">
        <v>35</v>
      </c>
      <c r="F67" s="148">
        <v>10</v>
      </c>
      <c r="G67" s="32">
        <v>35</v>
      </c>
      <c r="H67" s="32">
        <f t="shared" si="6"/>
        <v>0</v>
      </c>
      <c r="I67" s="34"/>
    </row>
    <row r="68" spans="1:9" s="25" customFormat="1">
      <c r="A68" s="103">
        <v>3</v>
      </c>
      <c r="B68" s="147" t="s">
        <v>155</v>
      </c>
      <c r="C68" s="31" t="s">
        <v>0</v>
      </c>
      <c r="D68" s="31">
        <v>50</v>
      </c>
      <c r="E68" s="32">
        <v>10</v>
      </c>
      <c r="F68" s="148">
        <v>50</v>
      </c>
      <c r="G68" s="32">
        <v>10</v>
      </c>
      <c r="H68" s="32">
        <f t="shared" si="6"/>
        <v>0</v>
      </c>
      <c r="I68" s="34"/>
    </row>
    <row r="69" spans="1:9" s="25" customFormat="1">
      <c r="A69" s="103">
        <v>4</v>
      </c>
      <c r="B69" s="147" t="s">
        <v>156</v>
      </c>
      <c r="C69" s="31" t="s">
        <v>0</v>
      </c>
      <c r="D69" s="31">
        <v>150</v>
      </c>
      <c r="E69" s="32">
        <v>37.5</v>
      </c>
      <c r="F69" s="148">
        <v>150</v>
      </c>
      <c r="G69" s="32">
        <v>37.5</v>
      </c>
      <c r="H69" s="32">
        <f t="shared" si="6"/>
        <v>0</v>
      </c>
      <c r="I69" s="34"/>
    </row>
    <row r="70" spans="1:9" s="25" customFormat="1">
      <c r="A70" s="103">
        <v>5</v>
      </c>
      <c r="B70" s="147" t="s">
        <v>156</v>
      </c>
      <c r="C70" s="31" t="s">
        <v>0</v>
      </c>
      <c r="D70" s="31">
        <v>50</v>
      </c>
      <c r="E70" s="32">
        <v>25</v>
      </c>
      <c r="F70" s="148">
        <v>50</v>
      </c>
      <c r="G70" s="32">
        <v>25</v>
      </c>
      <c r="H70" s="32">
        <f t="shared" si="6"/>
        <v>0</v>
      </c>
      <c r="I70" s="34"/>
    </row>
    <row r="71" spans="1:9" s="25" customFormat="1">
      <c r="A71" s="31">
        <v>6</v>
      </c>
      <c r="B71" s="145" t="s">
        <v>157</v>
      </c>
      <c r="C71" s="31" t="s">
        <v>0</v>
      </c>
      <c r="D71" s="31">
        <v>10</v>
      </c>
      <c r="E71" s="32">
        <v>8</v>
      </c>
      <c r="F71" s="148">
        <v>10</v>
      </c>
      <c r="G71" s="32">
        <v>8</v>
      </c>
      <c r="H71" s="32">
        <f t="shared" si="6"/>
        <v>0</v>
      </c>
      <c r="I71" s="32">
        <f t="shared" si="6"/>
        <v>0</v>
      </c>
    </row>
    <row r="72" spans="1:9" s="25" customFormat="1">
      <c r="A72" s="31">
        <v>7</v>
      </c>
      <c r="B72" s="146" t="s">
        <v>158</v>
      </c>
      <c r="C72" s="31" t="s">
        <v>0</v>
      </c>
      <c r="D72" s="31">
        <v>10</v>
      </c>
      <c r="E72" s="32">
        <v>50</v>
      </c>
      <c r="F72" s="148">
        <v>10</v>
      </c>
      <c r="G72" s="32">
        <v>50</v>
      </c>
      <c r="H72" s="32">
        <f t="shared" si="6"/>
        <v>0</v>
      </c>
      <c r="I72" s="32">
        <f t="shared" si="6"/>
        <v>0</v>
      </c>
    </row>
    <row r="73" spans="1:9" s="25" customFormat="1">
      <c r="A73" s="31">
        <v>8</v>
      </c>
      <c r="B73" s="146" t="s">
        <v>158</v>
      </c>
      <c r="C73" s="31" t="s">
        <v>0</v>
      </c>
      <c r="D73" s="31">
        <v>10</v>
      </c>
      <c r="E73" s="32">
        <v>40</v>
      </c>
      <c r="F73" s="148">
        <v>10</v>
      </c>
      <c r="G73" s="32">
        <v>40</v>
      </c>
      <c r="H73" s="32">
        <f t="shared" si="6"/>
        <v>0</v>
      </c>
      <c r="I73" s="32">
        <f t="shared" si="6"/>
        <v>0</v>
      </c>
    </row>
    <row r="74" spans="1:9" s="25" customFormat="1">
      <c r="A74" s="31">
        <v>9</v>
      </c>
      <c r="B74" s="146" t="s">
        <v>159</v>
      </c>
      <c r="C74" s="31" t="s">
        <v>0</v>
      </c>
      <c r="D74" s="31">
        <v>10</v>
      </c>
      <c r="E74" s="32">
        <v>80</v>
      </c>
      <c r="F74" s="148">
        <v>10</v>
      </c>
      <c r="G74" s="32">
        <v>80</v>
      </c>
      <c r="H74" s="32">
        <f t="shared" si="6"/>
        <v>0</v>
      </c>
      <c r="I74" s="32">
        <f t="shared" si="6"/>
        <v>0</v>
      </c>
    </row>
    <row r="75" spans="1:9" s="25" customFormat="1">
      <c r="A75" s="31">
        <v>10</v>
      </c>
      <c r="B75" s="146" t="s">
        <v>176</v>
      </c>
      <c r="C75" s="31"/>
      <c r="D75" s="31">
        <v>9</v>
      </c>
      <c r="E75" s="32">
        <v>990</v>
      </c>
      <c r="F75" s="148"/>
      <c r="G75" s="32"/>
      <c r="H75" s="32">
        <f t="shared" si="6"/>
        <v>-9</v>
      </c>
      <c r="I75" s="32">
        <f t="shared" si="6"/>
        <v>-990</v>
      </c>
    </row>
    <row r="76" spans="1:9" s="25" customFormat="1">
      <c r="A76" s="31">
        <v>11</v>
      </c>
      <c r="B76" s="145" t="s">
        <v>160</v>
      </c>
      <c r="C76" s="31" t="s">
        <v>0</v>
      </c>
      <c r="D76" s="31">
        <v>925</v>
      </c>
      <c r="E76" s="32">
        <v>666</v>
      </c>
      <c r="F76" s="148">
        <v>2300</v>
      </c>
      <c r="G76" s="32">
        <v>1656</v>
      </c>
      <c r="H76" s="32">
        <f t="shared" si="6"/>
        <v>1375</v>
      </c>
      <c r="I76" s="32">
        <f t="shared" si="6"/>
        <v>990</v>
      </c>
    </row>
    <row r="77" spans="1:9" s="25" customFormat="1">
      <c r="A77" s="31">
        <v>12</v>
      </c>
      <c r="B77" s="146" t="s">
        <v>161</v>
      </c>
      <c r="C77" s="31" t="s">
        <v>0</v>
      </c>
      <c r="D77" s="31">
        <v>200</v>
      </c>
      <c r="E77" s="32">
        <v>5</v>
      </c>
      <c r="F77" s="148">
        <v>200</v>
      </c>
      <c r="G77" s="32">
        <v>5</v>
      </c>
      <c r="H77" s="32">
        <f t="shared" si="6"/>
        <v>0</v>
      </c>
      <c r="I77" s="32">
        <f t="shared" si="6"/>
        <v>0</v>
      </c>
    </row>
    <row r="78" spans="1:9" s="48" customFormat="1" ht="23.25" customHeight="1">
      <c r="A78" s="90" t="s">
        <v>67</v>
      </c>
      <c r="B78" s="90" t="s">
        <v>162</v>
      </c>
      <c r="C78" s="91">
        <v>4264</v>
      </c>
      <c r="D78" s="91"/>
      <c r="E78" s="92">
        <f>SUM(E81:E85)</f>
        <v>14470</v>
      </c>
      <c r="F78" s="92"/>
      <c r="G78" s="92">
        <f>SUM(G81:G85)</f>
        <v>14470</v>
      </c>
      <c r="H78" s="92">
        <f>F78-D78</f>
        <v>0</v>
      </c>
      <c r="I78" s="92">
        <f>G78-E78</f>
        <v>0</v>
      </c>
    </row>
    <row r="79" spans="1:9" s="25" customFormat="1">
      <c r="A79" s="49"/>
      <c r="B79" s="93" t="s">
        <v>54</v>
      </c>
      <c r="C79" s="31"/>
      <c r="D79" s="31"/>
      <c r="E79" s="32"/>
      <c r="F79" s="32"/>
      <c r="G79" s="34"/>
      <c r="H79" s="34"/>
      <c r="I79" s="34"/>
    </row>
    <row r="80" spans="1:9" s="25" customFormat="1">
      <c r="A80" s="103"/>
      <c r="B80" s="107" t="s">
        <v>84</v>
      </c>
      <c r="C80" s="31"/>
      <c r="D80" s="31"/>
      <c r="E80" s="32"/>
      <c r="F80" s="32"/>
      <c r="G80" s="34"/>
      <c r="H80" s="34"/>
      <c r="I80" s="34"/>
    </row>
    <row r="81" spans="1:9" s="25" customFormat="1">
      <c r="A81" s="31">
        <v>1</v>
      </c>
      <c r="B81" s="145" t="s">
        <v>163</v>
      </c>
      <c r="C81" s="31" t="s">
        <v>0</v>
      </c>
      <c r="D81" s="31">
        <v>35765</v>
      </c>
      <c r="E81" s="32">
        <v>13232.1</v>
      </c>
      <c r="F81" s="148">
        <v>35765</v>
      </c>
      <c r="G81" s="32">
        <v>13232.1</v>
      </c>
      <c r="H81" s="32">
        <f t="shared" ref="H81:I86" si="7">F81-D81</f>
        <v>0</v>
      </c>
      <c r="I81" s="32">
        <f t="shared" si="7"/>
        <v>0</v>
      </c>
    </row>
    <row r="82" spans="1:9" s="25" customFormat="1">
      <c r="A82" s="31">
        <v>2</v>
      </c>
      <c r="B82" s="146" t="s">
        <v>164</v>
      </c>
      <c r="C82" s="31" t="s">
        <v>0</v>
      </c>
      <c r="D82" s="31">
        <v>75</v>
      </c>
      <c r="E82" s="32">
        <v>210</v>
      </c>
      <c r="F82" s="148">
        <v>75</v>
      </c>
      <c r="G82" s="32">
        <v>210</v>
      </c>
      <c r="H82" s="32">
        <f t="shared" si="7"/>
        <v>0</v>
      </c>
      <c r="I82" s="32">
        <f t="shared" si="7"/>
        <v>0</v>
      </c>
    </row>
    <row r="83" spans="1:9" s="25" customFormat="1">
      <c r="A83" s="31">
        <v>3</v>
      </c>
      <c r="B83" s="146" t="s">
        <v>165</v>
      </c>
      <c r="C83" s="31" t="s">
        <v>0</v>
      </c>
      <c r="D83" s="31">
        <v>25</v>
      </c>
      <c r="E83" s="32">
        <v>97.5</v>
      </c>
      <c r="F83" s="148">
        <v>25</v>
      </c>
      <c r="G83" s="32">
        <v>97.5</v>
      </c>
      <c r="H83" s="32"/>
      <c r="I83" s="32"/>
    </row>
    <row r="84" spans="1:9" s="25" customFormat="1">
      <c r="A84" s="31">
        <v>4</v>
      </c>
      <c r="B84" s="146" t="s">
        <v>166</v>
      </c>
      <c r="C84" s="31" t="s">
        <v>0</v>
      </c>
      <c r="D84" s="31">
        <v>5</v>
      </c>
      <c r="E84" s="32">
        <v>30</v>
      </c>
      <c r="F84" s="148">
        <v>5</v>
      </c>
      <c r="G84" s="32">
        <v>30</v>
      </c>
      <c r="H84" s="32">
        <f t="shared" si="7"/>
        <v>0</v>
      </c>
      <c r="I84" s="32">
        <f t="shared" si="7"/>
        <v>0</v>
      </c>
    </row>
    <row r="85" spans="1:9" s="25" customFormat="1">
      <c r="A85" s="31">
        <v>5</v>
      </c>
      <c r="B85" s="145" t="s">
        <v>167</v>
      </c>
      <c r="C85" s="31" t="s">
        <v>0</v>
      </c>
      <c r="D85" s="31">
        <v>1</v>
      </c>
      <c r="E85" s="32">
        <v>900.4</v>
      </c>
      <c r="F85" s="148">
        <v>1</v>
      </c>
      <c r="G85" s="32">
        <v>900.4</v>
      </c>
      <c r="H85" s="32">
        <f t="shared" si="7"/>
        <v>0</v>
      </c>
      <c r="I85" s="32">
        <f t="shared" si="7"/>
        <v>0</v>
      </c>
    </row>
    <row r="86" spans="1:9" s="48" customFormat="1" ht="23.25" customHeight="1">
      <c r="A86" s="90" t="s">
        <v>67</v>
      </c>
      <c r="B86" s="90" t="s">
        <v>168</v>
      </c>
      <c r="C86" s="91">
        <v>4267</v>
      </c>
      <c r="D86" s="91"/>
      <c r="E86" s="92">
        <f>SUM(E89:E94)</f>
        <v>977</v>
      </c>
      <c r="F86" s="92"/>
      <c r="G86" s="92">
        <f>SUM(G89:G94)</f>
        <v>977</v>
      </c>
      <c r="H86" s="92">
        <f t="shared" si="7"/>
        <v>0</v>
      </c>
      <c r="I86" s="92">
        <f t="shared" si="7"/>
        <v>0</v>
      </c>
    </row>
    <row r="87" spans="1:9" s="25" customFormat="1">
      <c r="A87" s="49"/>
      <c r="B87" s="93" t="s">
        <v>54</v>
      </c>
      <c r="C87" s="31"/>
      <c r="D87" s="31"/>
      <c r="E87" s="32"/>
      <c r="F87" s="32"/>
      <c r="G87" s="34"/>
      <c r="H87" s="34"/>
      <c r="I87" s="34"/>
    </row>
    <row r="88" spans="1:9" s="25" customFormat="1">
      <c r="A88" s="103"/>
      <c r="B88" s="107" t="s">
        <v>84</v>
      </c>
      <c r="C88" s="31"/>
      <c r="D88" s="31"/>
      <c r="E88" s="32"/>
      <c r="F88" s="32"/>
      <c r="G88" s="34"/>
      <c r="H88" s="34"/>
      <c r="I88" s="34"/>
    </row>
    <row r="89" spans="1:9" s="25" customFormat="1">
      <c r="A89" s="31">
        <v>1</v>
      </c>
      <c r="B89" s="145" t="s">
        <v>169</v>
      </c>
      <c r="C89" s="31" t="s">
        <v>0</v>
      </c>
      <c r="D89" s="31">
        <v>200</v>
      </c>
      <c r="E89" s="32">
        <v>300</v>
      </c>
      <c r="F89" s="148">
        <v>200</v>
      </c>
      <c r="G89" s="32">
        <v>300</v>
      </c>
      <c r="H89" s="32"/>
      <c r="I89" s="32">
        <f t="shared" ref="I89:I94" si="8">G89-E89</f>
        <v>0</v>
      </c>
    </row>
    <row r="90" spans="1:9" s="25" customFormat="1">
      <c r="A90" s="31">
        <v>2</v>
      </c>
      <c r="B90" s="146" t="s">
        <v>170</v>
      </c>
      <c r="C90" s="31" t="s">
        <v>0</v>
      </c>
      <c r="D90" s="31">
        <v>1000</v>
      </c>
      <c r="E90" s="32">
        <v>150</v>
      </c>
      <c r="F90" s="148">
        <v>1000</v>
      </c>
      <c r="G90" s="32">
        <v>150</v>
      </c>
      <c r="H90" s="32"/>
      <c r="I90" s="32">
        <f t="shared" si="8"/>
        <v>0</v>
      </c>
    </row>
    <row r="91" spans="1:9" s="25" customFormat="1">
      <c r="A91" s="31">
        <v>3</v>
      </c>
      <c r="B91" s="146" t="s">
        <v>171</v>
      </c>
      <c r="C91" s="31" t="s">
        <v>0</v>
      </c>
      <c r="D91" s="31">
        <v>50</v>
      </c>
      <c r="E91" s="32">
        <v>25</v>
      </c>
      <c r="F91" s="148">
        <v>50</v>
      </c>
      <c r="G91" s="32">
        <v>25</v>
      </c>
      <c r="H91" s="32"/>
      <c r="I91" s="32">
        <f t="shared" si="8"/>
        <v>0</v>
      </c>
    </row>
    <row r="92" spans="1:9" s="25" customFormat="1">
      <c r="A92" s="31">
        <v>4</v>
      </c>
      <c r="B92" s="146" t="s">
        <v>172</v>
      </c>
      <c r="C92" s="31" t="s">
        <v>0</v>
      </c>
      <c r="D92" s="31">
        <v>100</v>
      </c>
      <c r="E92" s="32">
        <v>70</v>
      </c>
      <c r="F92" s="148">
        <v>100</v>
      </c>
      <c r="G92" s="32">
        <v>70</v>
      </c>
      <c r="H92" s="32"/>
      <c r="I92" s="32">
        <f t="shared" si="8"/>
        <v>0</v>
      </c>
    </row>
    <row r="93" spans="1:9" s="25" customFormat="1">
      <c r="A93" s="31">
        <v>5</v>
      </c>
      <c r="B93" s="146" t="s">
        <v>173</v>
      </c>
      <c r="C93" s="31" t="s">
        <v>0</v>
      </c>
      <c r="D93" s="31">
        <v>10</v>
      </c>
      <c r="E93" s="32">
        <v>7</v>
      </c>
      <c r="F93" s="148">
        <v>10</v>
      </c>
      <c r="G93" s="32">
        <v>7</v>
      </c>
      <c r="H93" s="32"/>
      <c r="I93" s="32">
        <f t="shared" si="8"/>
        <v>0</v>
      </c>
    </row>
    <row r="94" spans="1:9" s="25" customFormat="1">
      <c r="A94" s="31">
        <v>6</v>
      </c>
      <c r="B94" s="146" t="s">
        <v>174</v>
      </c>
      <c r="C94" s="31" t="s">
        <v>0</v>
      </c>
      <c r="D94" s="31">
        <v>500</v>
      </c>
      <c r="E94" s="32">
        <v>425</v>
      </c>
      <c r="F94" s="148">
        <v>500</v>
      </c>
      <c r="G94" s="32">
        <v>425</v>
      </c>
      <c r="H94" s="32"/>
      <c r="I94" s="32">
        <f t="shared" si="8"/>
        <v>0</v>
      </c>
    </row>
    <row r="96" spans="1:9">
      <c r="A96" s="4"/>
    </row>
    <row r="98" spans="1:6" ht="33" customHeight="1">
      <c r="A98" s="50" t="s">
        <v>2</v>
      </c>
      <c r="B98" s="173" t="s">
        <v>98</v>
      </c>
      <c r="C98" s="173"/>
      <c r="D98" s="173"/>
      <c r="E98" s="173"/>
      <c r="F98" s="144"/>
    </row>
  </sheetData>
  <mergeCells count="5">
    <mergeCell ref="G2:I2"/>
    <mergeCell ref="B98:E98"/>
    <mergeCell ref="D7:E7"/>
    <mergeCell ref="F7:G7"/>
    <mergeCell ref="H7:I7"/>
  </mergeCells>
  <phoneticPr fontId="1" type="noConversion"/>
  <pageMargins left="0.75" right="0.25" top="0.23" bottom="0.28999999999999998" header="0.21" footer="0.19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1-ԱՄՓՈՓ</vt:lpstr>
      <vt:lpstr>2-ԸՆԴԱՄԵՆԸ ԾԱԽՍԵՐ</vt:lpstr>
      <vt:lpstr>3-Ծախսերի բացվածք</vt:lpstr>
      <vt:lpstr>'2-ԸՆԴԱՄԵՆԸ ԾԱԽՍԵՐ'!Print_Titles</vt:lpstr>
    </vt:vector>
  </TitlesOfParts>
  <Company>MFE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Shishyan</dc:creator>
  <cp:lastModifiedBy>Margarita</cp:lastModifiedBy>
  <cp:lastPrinted>2020-01-15T06:23:00Z</cp:lastPrinted>
  <dcterms:created xsi:type="dcterms:W3CDTF">2003-05-20T07:22:10Z</dcterms:created>
  <dcterms:modified xsi:type="dcterms:W3CDTF">2021-03-10T11:24:55Z</dcterms:modified>
</cp:coreProperties>
</file>